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rels" ContentType="application/vnd.openxmlformats-package.relationships+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106"/>
  <workbookPr/>
  <mc:AlternateContent xmlns:mc="http://schemas.openxmlformats.org/markup-compatibility/2006">
    <mc:Choice Requires="x15">
      <x15ac:absPath xmlns:x15ac="http://schemas.microsoft.com/office/spreadsheetml/2010/11/ac" url="/Volumes/Publications/Production SPECIAL/Guttmacher Reports 2016/xxx AIU Methodology/Final PDFs for posting/from Haley 7.22.16/"/>
    </mc:Choice>
  </mc:AlternateContent>
  <bookViews>
    <workbookView xWindow="3680" yWindow="3480" windowWidth="29880" windowHeight="22820" tabRatio="861"/>
  </bookViews>
  <sheets>
    <sheet name="Title page" sheetId="71" r:id="rId1"/>
    <sheet name="Table of contents" sheetId="70" r:id="rId2"/>
    <sheet name="1-Female sterilization" sheetId="7" r:id="rId3"/>
    <sheet name="2-Male sterilization" sheetId="8" r:id="rId4"/>
    <sheet name="3-IUD" sheetId="9" r:id="rId5"/>
    <sheet name="4-Implant" sheetId="10" r:id="rId6"/>
    <sheet name="5-Injectable" sheetId="11" r:id="rId7"/>
    <sheet name="6-Oral contraceptives" sheetId="12" r:id="rId8"/>
    <sheet name="7-Male condom" sheetId="13" r:id="rId9"/>
    <sheet name="8-Ectopic pregnancy" sheetId="14" r:id="rId10"/>
    <sheet name="9-Basic ANC care" sheetId="15" r:id="rId11"/>
    <sheet name="10-Tetanus toxoid inj" sheetId="16" r:id="rId12"/>
    <sheet name="11-Syphilis - Women" sheetId="17" r:id="rId13"/>
    <sheet name="12-Hypertensive disease" sheetId="19" r:id="rId14"/>
    <sheet name="13-Preeclampsia &lt;37 wks" sheetId="20" r:id="rId15"/>
    <sheet name="14-Preeclampsia ≥37 wks" sheetId="21" r:id="rId16"/>
    <sheet name="15-Preeclampsia severe cases" sheetId="22" r:id="rId17"/>
    <sheet name="16-Hookworm" sheetId="23" r:id="rId18"/>
    <sheet name="17-Malaria Prevention-ITN" sheetId="24" r:id="rId19"/>
    <sheet name="18-Malaria Prevention-IPTp" sheetId="25" r:id="rId20"/>
    <sheet name="19-Malaria diagnosis&amp;treatment" sheetId="26" r:id="rId21"/>
    <sheet name="20-Anemia screening&amp;treatment" sheetId="27" r:id="rId22"/>
    <sheet name="21-Urinary tract infection" sheetId="30" r:id="rId23"/>
    <sheet name="22-Antenatal corticosteroids" sheetId="31" r:id="rId24"/>
    <sheet name="23-Antibiotics for PROM" sheetId="32" r:id="rId25"/>
    <sheet name="24-Induction of labor" sheetId="33" r:id="rId26"/>
    <sheet name="25-L&amp;D essential care-women" sheetId="34" r:id="rId27"/>
    <sheet name="26-AMTSL" sheetId="35" r:id="rId28"/>
    <sheet name="27-Prereferral managment" sheetId="37" r:id="rId29"/>
    <sheet name="28-Antepartum hemorrhage" sheetId="38" r:id="rId30"/>
    <sheet name="29-Prolonged labor" sheetId="39" r:id="rId31"/>
    <sheet name="30-Assisted vaginal delivery" sheetId="41" r:id="rId32"/>
    <sheet name="31-Cesarean sections" sheetId="40" r:id="rId33"/>
    <sheet name="32-Eclampsia" sheetId="42" r:id="rId34"/>
    <sheet name="33-Maternal sepsis" sheetId="43" r:id="rId35"/>
    <sheet name="34-Postpartum hemorrhage" sheetId="44" r:id="rId36"/>
    <sheet name="35-Postnatal preventive care" sheetId="45" r:id="rId37"/>
    <sheet name="36-Mastitis" sheetId="46" r:id="rId38"/>
    <sheet name="37-Obstetric fistula" sheetId="47" r:id="rId39"/>
    <sheet name="38-Breast-feeding" sheetId="48" r:id="rId40"/>
    <sheet name="39-Abortion provision" sheetId="68" r:id="rId41"/>
    <sheet name="40-PAC" sheetId="69" r:id="rId42"/>
    <sheet name="41-Immediate care-newborns" sheetId="36" r:id="rId43"/>
    <sheet name="42-Resuscitation" sheetId="49" r:id="rId44"/>
    <sheet name="43-Newborn local infections" sheetId="50" r:id="rId45"/>
    <sheet name="44-Neonatal syphilis" sheetId="52" r:id="rId46"/>
    <sheet name="45-Kangaroo care" sheetId="51" r:id="rId47"/>
    <sheet name="46-Low birth weight" sheetId="53" r:id="rId48"/>
    <sheet name="47-Severe infection" sheetId="54" r:id="rId49"/>
    <sheet name="48-Newborn vaccines" sheetId="57" r:id="rId50"/>
    <sheet name="49-VCT" sheetId="62" r:id="rId51"/>
    <sheet name="50-ART-Women" sheetId="63" r:id="rId52"/>
    <sheet name="51-HIV testing - newborns" sheetId="67" r:id="rId53"/>
    <sheet name="52-ART - newborns" sheetId="64" r:id="rId54"/>
    <sheet name="53-STI treatment" sheetId="59" r:id="rId55"/>
    <sheet name="54-PID treatment" sheetId="61" r:id="rId56"/>
    <sheet name="Drug &amp; Supply costs" sheetId="65" state="hidden" r:id="rId57"/>
  </sheets>
  <definedNames>
    <definedName name="_xlnm.Print_Area" localSheetId="12">'11-Syphilis - Women'!$B$1:$J$22</definedName>
    <definedName name="_xlnm.Print_Area" localSheetId="48">'47-Severe infection'!$B$3:$J$10</definedName>
    <definedName name="_xlnm.Print_Area" localSheetId="51">'50-ART-Women'!$B$3:$J$23</definedName>
    <definedName name="_xlnm.Print_Area" localSheetId="56">'Drug &amp; Supply costs'!$A$1:$H$111</definedName>
    <definedName name="_xlnm.Print_Area" localSheetId="1">'Table of contents'!$A$1:$N$56</definedName>
    <definedName name="Shipping">'Drug &amp; Supply costs'!$L$4</definedName>
    <definedName name="Wastage">'Drug &amp; Supply costs'!$L$5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6" i="65" l="1"/>
  <c r="G6" i="65"/>
  <c r="F27" i="65"/>
  <c r="G27" i="65"/>
  <c r="F59" i="65"/>
  <c r="G59" i="65"/>
  <c r="F28" i="65"/>
  <c r="G28" i="65"/>
  <c r="F73" i="65"/>
  <c r="G73" i="65"/>
  <c r="G27" i="59"/>
  <c r="F27" i="59"/>
  <c r="E27" i="59"/>
  <c r="G26" i="59"/>
  <c r="F26" i="59"/>
  <c r="E26" i="59"/>
  <c r="H27" i="59"/>
  <c r="H26" i="59"/>
  <c r="H91" i="69"/>
  <c r="H90" i="69"/>
  <c r="H89" i="69"/>
  <c r="H86" i="69"/>
  <c r="H84" i="69"/>
  <c r="H83" i="69"/>
  <c r="H82" i="69"/>
  <c r="H80" i="69"/>
  <c r="H79" i="69"/>
  <c r="H78" i="69"/>
  <c r="H77" i="69"/>
  <c r="H75" i="69"/>
  <c r="H74" i="69"/>
  <c r="H73" i="69"/>
  <c r="H72" i="69"/>
  <c r="H65" i="69"/>
  <c r="H64" i="69"/>
  <c r="H63" i="69"/>
  <c r="H60" i="69"/>
  <c r="H59" i="69"/>
  <c r="H57" i="69"/>
  <c r="H56" i="69"/>
  <c r="H55" i="69"/>
  <c r="H54" i="69"/>
  <c r="H53" i="69"/>
  <c r="H51" i="69"/>
  <c r="H50" i="69"/>
  <c r="H49" i="69"/>
  <c r="H48" i="69"/>
  <c r="H46" i="69"/>
  <c r="H45" i="69"/>
  <c r="H44" i="69"/>
  <c r="H43" i="69"/>
  <c r="H41" i="69"/>
  <c r="H40" i="69"/>
  <c r="H34" i="69"/>
  <c r="H33" i="69"/>
  <c r="H32" i="69"/>
  <c r="H29" i="69"/>
  <c r="H28" i="69"/>
  <c r="H27" i="69"/>
  <c r="H26" i="69"/>
  <c r="H20" i="69"/>
  <c r="H19" i="69"/>
  <c r="H16" i="69"/>
  <c r="H15" i="69"/>
  <c r="H13" i="69"/>
  <c r="H12" i="69"/>
  <c r="H11" i="69"/>
  <c r="H10" i="69"/>
  <c r="H9" i="69"/>
  <c r="H7" i="69"/>
  <c r="H6" i="69"/>
  <c r="H51" i="68"/>
  <c r="H48" i="68"/>
  <c r="H47" i="68"/>
  <c r="H46" i="68"/>
  <c r="H40" i="68"/>
  <c r="H37" i="68"/>
  <c r="H36" i="68"/>
  <c r="H35" i="68"/>
  <c r="H34" i="68"/>
  <c r="H28" i="68"/>
  <c r="H27" i="68"/>
  <c r="H24" i="68"/>
  <c r="H23" i="68"/>
  <c r="H22" i="68"/>
  <c r="H21" i="68"/>
  <c r="H20" i="68"/>
  <c r="H14" i="68"/>
  <c r="H13" i="68"/>
  <c r="H10" i="68"/>
  <c r="H9" i="68"/>
  <c r="H8" i="68"/>
  <c r="H7" i="68"/>
  <c r="H6" i="68"/>
  <c r="H18" i="63"/>
  <c r="H17" i="63"/>
  <c r="H5" i="36"/>
  <c r="H4" i="36"/>
  <c r="H11" i="41"/>
  <c r="H10" i="41"/>
  <c r="H9" i="41"/>
  <c r="H8" i="41"/>
  <c r="H7" i="41"/>
  <c r="H6" i="41"/>
  <c r="H5" i="41"/>
  <c r="H17" i="34"/>
  <c r="F86" i="65"/>
  <c r="G86" i="65"/>
  <c r="F18" i="65"/>
  <c r="G18" i="65"/>
  <c r="F101" i="65"/>
  <c r="G101" i="65"/>
  <c r="F97" i="65"/>
  <c r="G97" i="65"/>
  <c r="F85" i="65"/>
  <c r="G85" i="65"/>
  <c r="D77" i="65"/>
  <c r="F77" i="65"/>
  <c r="G77" i="65"/>
  <c r="F69" i="65"/>
  <c r="G69" i="65"/>
  <c r="F61" i="65"/>
  <c r="G61" i="65"/>
  <c r="F53" i="65"/>
  <c r="G53" i="65"/>
  <c r="F45" i="65"/>
  <c r="G45" i="65"/>
  <c r="G35" i="65"/>
  <c r="G32" i="65"/>
  <c r="F106" i="65"/>
  <c r="G106" i="65"/>
  <c r="F105" i="65"/>
  <c r="G105" i="65"/>
  <c r="F104" i="65"/>
  <c r="G104" i="65"/>
  <c r="D103" i="65"/>
  <c r="F103" i="65"/>
  <c r="G103" i="65"/>
  <c r="F102" i="65"/>
  <c r="G102" i="65"/>
  <c r="F100" i="65"/>
  <c r="G100" i="65"/>
  <c r="F99" i="65"/>
  <c r="G99" i="65"/>
  <c r="F98" i="65"/>
  <c r="G98" i="65"/>
  <c r="D96" i="65"/>
  <c r="F96" i="65"/>
  <c r="G96" i="65"/>
  <c r="D95" i="65"/>
  <c r="F95" i="65"/>
  <c r="G95" i="65"/>
  <c r="F94" i="65"/>
  <c r="G94" i="65"/>
  <c r="F93" i="65"/>
  <c r="G93" i="65"/>
  <c r="F92" i="65"/>
  <c r="G92" i="65"/>
  <c r="F91" i="65"/>
  <c r="G91" i="65"/>
  <c r="F90" i="65"/>
  <c r="G90" i="65"/>
  <c r="F89" i="65"/>
  <c r="G89" i="65"/>
  <c r="F88" i="65"/>
  <c r="G88" i="65"/>
  <c r="F87" i="65"/>
  <c r="G87" i="65"/>
  <c r="F84" i="65"/>
  <c r="G84" i="65"/>
  <c r="F83" i="65"/>
  <c r="G83" i="65"/>
  <c r="F82" i="65"/>
  <c r="G82" i="65"/>
  <c r="D81" i="65"/>
  <c r="F81" i="65"/>
  <c r="G81" i="65"/>
  <c r="F80" i="65"/>
  <c r="G80" i="65"/>
  <c r="F79" i="65"/>
  <c r="G79" i="65"/>
  <c r="F78" i="65"/>
  <c r="G78" i="65"/>
  <c r="F76" i="65"/>
  <c r="G76" i="65"/>
  <c r="F75" i="65"/>
  <c r="G75" i="65"/>
  <c r="F74" i="65"/>
  <c r="G74" i="65"/>
  <c r="F72" i="65"/>
  <c r="G72" i="65"/>
  <c r="D71" i="65"/>
  <c r="F71" i="65"/>
  <c r="G71" i="65"/>
  <c r="F70" i="65"/>
  <c r="G70" i="65"/>
  <c r="I4" i="33"/>
  <c r="J4" i="33"/>
  <c r="J5" i="33"/>
  <c r="F68" i="65"/>
  <c r="G68" i="65"/>
  <c r="F67" i="65"/>
  <c r="G67" i="65"/>
  <c r="F66" i="65"/>
  <c r="G66" i="65"/>
  <c r="F65" i="65"/>
  <c r="G65" i="65"/>
  <c r="D64" i="65"/>
  <c r="F64" i="65"/>
  <c r="G64" i="65"/>
  <c r="D63" i="65"/>
  <c r="F63" i="65"/>
  <c r="G63" i="65"/>
  <c r="D62" i="65"/>
  <c r="F62" i="65"/>
  <c r="G62" i="65"/>
  <c r="D60" i="65"/>
  <c r="F60" i="65"/>
  <c r="G60" i="65"/>
  <c r="F58" i="65"/>
  <c r="G58" i="65"/>
  <c r="F57" i="65"/>
  <c r="G57" i="65"/>
  <c r="F56" i="65"/>
  <c r="G56" i="65"/>
  <c r="F55" i="65"/>
  <c r="G55" i="65"/>
  <c r="F54" i="65"/>
  <c r="G54" i="65"/>
  <c r="F52" i="65"/>
  <c r="G52" i="65"/>
  <c r="F51" i="65"/>
  <c r="G51" i="65"/>
  <c r="F50" i="65"/>
  <c r="G50" i="65"/>
  <c r="F49" i="65"/>
  <c r="G49" i="65"/>
  <c r="F48" i="65"/>
  <c r="G48" i="65"/>
  <c r="F47" i="65"/>
  <c r="G47" i="65"/>
  <c r="F46" i="65"/>
  <c r="G46" i="65"/>
  <c r="D44" i="65"/>
  <c r="F44" i="65"/>
  <c r="G44" i="65"/>
  <c r="F43" i="65"/>
  <c r="G43" i="65"/>
  <c r="F42" i="65"/>
  <c r="G42" i="65"/>
  <c r="F41" i="65"/>
  <c r="G41" i="65"/>
  <c r="F40" i="65"/>
  <c r="G40" i="65"/>
  <c r="F39" i="65"/>
  <c r="G39" i="65"/>
  <c r="F38" i="65"/>
  <c r="G38" i="65"/>
  <c r="F37" i="65"/>
  <c r="G37" i="65"/>
  <c r="D36" i="65"/>
  <c r="F36" i="65"/>
  <c r="G36" i="65"/>
  <c r="F34" i="65"/>
  <c r="G34" i="65"/>
  <c r="F33" i="65"/>
  <c r="G33" i="65"/>
  <c r="F31" i="65"/>
  <c r="G31" i="65"/>
  <c r="F30" i="65"/>
  <c r="G30" i="65"/>
  <c r="D29" i="65"/>
  <c r="F29" i="65"/>
  <c r="G29" i="65"/>
  <c r="F26" i="65"/>
  <c r="G26" i="65"/>
  <c r="F25" i="65"/>
  <c r="G25" i="65"/>
  <c r="F24" i="65"/>
  <c r="G24" i="65"/>
  <c r="F23" i="65"/>
  <c r="G23" i="65"/>
  <c r="F21" i="65"/>
  <c r="G21" i="65"/>
  <c r="F20" i="65"/>
  <c r="G20" i="65"/>
  <c r="F19" i="65"/>
  <c r="G19" i="65"/>
  <c r="F17" i="65"/>
  <c r="G17" i="65"/>
  <c r="F16" i="65"/>
  <c r="G16" i="65"/>
  <c r="F15" i="65"/>
  <c r="G15" i="65"/>
  <c r="F14" i="65"/>
  <c r="G14" i="65"/>
  <c r="D13" i="65"/>
  <c r="F13" i="65"/>
  <c r="G13" i="65"/>
  <c r="F12" i="65"/>
  <c r="G12" i="65"/>
  <c r="F11" i="65"/>
  <c r="G11" i="65"/>
  <c r="F10" i="65"/>
  <c r="G10" i="65"/>
  <c r="F9" i="65"/>
  <c r="G9" i="65"/>
  <c r="F8" i="65"/>
  <c r="G8" i="65"/>
  <c r="F7" i="65"/>
  <c r="G7" i="65"/>
  <c r="F5" i="65"/>
  <c r="G5" i="65"/>
  <c r="F4" i="65"/>
  <c r="G4" i="65"/>
</calcChain>
</file>

<file path=xl/sharedStrings.xml><?xml version="1.0" encoding="utf-8"?>
<sst xmlns="http://schemas.openxmlformats.org/spreadsheetml/2006/main" count="3277" uniqueCount="747">
  <si>
    <t>% Using</t>
  </si>
  <si>
    <t>Note</t>
  </si>
  <si>
    <t>Number</t>
  </si>
  <si>
    <t>Times per day</t>
  </si>
  <si>
    <t>Days per case/ episode</t>
  </si>
  <si>
    <t>Gloves, surgeon’s, latex, disposable, sterile, pair</t>
  </si>
  <si>
    <t xml:space="preserve">Gloves </t>
  </si>
  <si>
    <t>Antiseptic</t>
  </si>
  <si>
    <t>Cotton swab</t>
  </si>
  <si>
    <t>For preparing abdominal area</t>
  </si>
  <si>
    <t>Atropine sulphate, injection, 1 mg in 1-ml ampoule</t>
  </si>
  <si>
    <t>Syringe, needle+ swab</t>
  </si>
  <si>
    <t>For atropine injection</t>
  </si>
  <si>
    <t>Diazepam, injection, 5mg/ml in 2-ml ampoule</t>
  </si>
  <si>
    <t>Sedation</t>
  </si>
  <si>
    <t>For diazepam injection</t>
  </si>
  <si>
    <t>Lidocaine, injection, 1% in 20 ml vial</t>
  </si>
  <si>
    <t>Local anesthesia</t>
  </si>
  <si>
    <t>For lidocaine injection</t>
  </si>
  <si>
    <t>Lidocaine, spray, 10%, ml</t>
  </si>
  <si>
    <t>Ligation and suturing</t>
  </si>
  <si>
    <t>For suture</t>
  </si>
  <si>
    <t>Suture, catgut, chromic, 0, 150 cm</t>
  </si>
  <si>
    <t>To tie tube and close fascia and skin</t>
  </si>
  <si>
    <t>Gauze pad, 10 x 10cm, sterile</t>
  </si>
  <si>
    <t>Dressing</t>
  </si>
  <si>
    <t>Tape, adhesive, 2.5 cm wide, zinc oxide, 5m roll</t>
  </si>
  <si>
    <t>To affix dressing</t>
  </si>
  <si>
    <t>Other</t>
  </si>
  <si>
    <t>Paracetamol, tablet, 500 mg</t>
  </si>
  <si>
    <t>Pain management</t>
  </si>
  <si>
    <t>% treated by this type of staff</t>
  </si>
  <si>
    <t>Minutes</t>
  </si>
  <si>
    <t>Nurse/Midwife</t>
  </si>
  <si>
    <t>30 min counseling for woman and partner+ 30 min assistance during procedure + 15 min follow-up</t>
  </si>
  <si>
    <t>General Physician</t>
  </si>
  <si>
    <t>Surgery plus counseling</t>
  </si>
  <si>
    <t>Obstetrician</t>
  </si>
  <si>
    <t>STERILIZATION - MALE (VASECTOMY)</t>
  </si>
  <si>
    <t>For cleaning the operative area</t>
  </si>
  <si>
    <t>Local anaesthesia (100mg or 10ml 1%)</t>
  </si>
  <si>
    <t>Needle, suture, assorted sizes, round body</t>
  </si>
  <si>
    <t>30 min counseling for man and partner+ 15 min assistance during procedure + 15 min follow-up</t>
  </si>
  <si>
    <t>INTRAUTERINE DEVICE (IUD)</t>
  </si>
  <si>
    <t>Units per year</t>
  </si>
  <si>
    <t>Copper IUD</t>
  </si>
  <si>
    <t>IUD - Copper</t>
  </si>
  <si>
    <t>For IUD insertion, follow-up and removal</t>
  </si>
  <si>
    <t>Levonorgestrel IUD</t>
  </si>
  <si>
    <t>LNG-IUS</t>
  </si>
  <si>
    <t>25 min counselling on FP and prevention of STI/HIV transmission and for GBV screening/counseling + 5 min physical exam + 5 min Insertion + 1  x 10 min follow-up visit + 1 x 10 min removal</t>
  </si>
  <si>
    <t>Needle, suture, round body</t>
  </si>
  <si>
    <t>IMPLANT</t>
  </si>
  <si>
    <t>Jadelle</t>
  </si>
  <si>
    <t>Gloves, exam, latex, disposable, pair</t>
  </si>
  <si>
    <t>Lidocaine HCl (in dextrose 7.5%), ampoule 2ml</t>
  </si>
  <si>
    <t>Local anaesthesia</t>
  </si>
  <si>
    <t>For Lidocaine injection</t>
  </si>
  <si>
    <t>Implanon</t>
  </si>
  <si>
    <t>Sino-implant</t>
  </si>
  <si>
    <t>25 min counselling on FP and prevention of STI/HIV transmission and for GBV screening/counseling + 10 min Insertion + 1  x 10 min follow-up visit + 1 x 20 min removal</t>
  </si>
  <si>
    <t>3-monthly</t>
  </si>
  <si>
    <t xml:space="preserve">Depot medroxy-progesterone acetate, injection </t>
  </si>
  <si>
    <t xml:space="preserve">Syringe, Autodisable SoloShot IX </t>
  </si>
  <si>
    <t>For depo injection</t>
  </si>
  <si>
    <t>2-monthly</t>
  </si>
  <si>
    <t>Noristerat</t>
  </si>
  <si>
    <t>1-monthly</t>
  </si>
  <si>
    <t>25 min counselling on FP and prevention of STI/HIV transmission and for GBV screening/counseling+ 5 min physical exam + 4 x 5 min for injections</t>
  </si>
  <si>
    <t>25 min counselling on FP and prevention of STI/HIV transmission and for GBV screening/counseling+ 5 min physical exam + 12 x 5 min for injections</t>
  </si>
  <si>
    <t>ORAL CONTRACEPTIVES</t>
  </si>
  <si>
    <t>Community Health Worker</t>
  </si>
  <si>
    <t>25 min counselling on FP and prevention of STI/HIV transmission and for GBV screening/counseling+ 5 min physical exam + 3 x 5 min resupply visits</t>
  </si>
  <si>
    <t>25 min counselling on FP and prevention of STI/HIV transmission and for GBV screening/counseling + 3 x 5 min resupply visits</t>
  </si>
  <si>
    <t>To spray on fallopian tubes</t>
  </si>
  <si>
    <t>Drug/Supply</t>
  </si>
  <si>
    <t>% receiving</t>
  </si>
  <si>
    <t>Days per Case</t>
  </si>
  <si>
    <t>Units per Case</t>
  </si>
  <si>
    <t>IV giving/infusion set, with needle</t>
  </si>
  <si>
    <t>Sodium chloride, injectable solution, 0,9%, 500ml</t>
  </si>
  <si>
    <t>1 liter in 15-20 minutes, at least 2 liters</t>
  </si>
  <si>
    <t>Lancet, blood, disposable</t>
  </si>
  <si>
    <t>Blood collecting tube, 5ml</t>
  </si>
  <si>
    <t>Hemoglobin test strip</t>
  </si>
  <si>
    <t>Blood type and cross-match</t>
  </si>
  <si>
    <t>General anesthesia</t>
  </si>
  <si>
    <t>Ketamine, 10ml vial, 50mg/ml</t>
  </si>
  <si>
    <t>for ketamine injection</t>
  </si>
  <si>
    <t>Sodium lactate injection (Ringer's), 500ml, with giving set</t>
  </si>
  <si>
    <t>IV drip during surgery</t>
  </si>
  <si>
    <t>for drip during surgery</t>
  </si>
  <si>
    <t>anti muscarinic drug</t>
  </si>
  <si>
    <t>for atropine injection</t>
  </si>
  <si>
    <t>Prophylactic antibiotics</t>
  </si>
  <si>
    <t>Cefazolin, ampoule, 500 mg</t>
  </si>
  <si>
    <t>antibiotics prophylaxis, 1g IV</t>
  </si>
  <si>
    <t>Foley catheter</t>
  </si>
  <si>
    <t>Monitoring of urine output</t>
  </si>
  <si>
    <t>Bag, urine, collecting, 2000ml</t>
  </si>
  <si>
    <t xml:space="preserve">Urine collection </t>
  </si>
  <si>
    <t>Laparoscopy</t>
  </si>
  <si>
    <t>Chlorhexidine surgical scrub, 5ml</t>
  </si>
  <si>
    <t>For application of antiseptic</t>
  </si>
  <si>
    <t>Blade, surgical, no. 22, sterile, disposable</t>
  </si>
  <si>
    <t>Repair uterine incision</t>
  </si>
  <si>
    <t>To close fascia</t>
  </si>
  <si>
    <t>Suture, non-absorbable, synthetic, 3/0, curved needle</t>
  </si>
  <si>
    <t>To close skin</t>
  </si>
  <si>
    <t>Dressing of the incision</t>
  </si>
  <si>
    <t>If signs of infection</t>
  </si>
  <si>
    <t>IV fluid for antibiotics</t>
  </si>
  <si>
    <t>Ampicillin, powder for injection, 500mg, vial</t>
  </si>
  <si>
    <t>2g IV every 6 hours until fever-free for 48 hours</t>
  </si>
  <si>
    <t>Gentamicin, injection, 40 mg/ml in 2ml vial</t>
  </si>
  <si>
    <t>5mg/kg body weight IV every 24 hours</t>
  </si>
  <si>
    <t>Metronidazole, injection, 500 mg in 100 ml vial</t>
  </si>
  <si>
    <t>500mg IV every 8 hours</t>
  </si>
  <si>
    <t>After procedure</t>
  </si>
  <si>
    <t>Pethidine, 50 mg/ml, 2ml ampoule</t>
  </si>
  <si>
    <t>Pain management after C-section</t>
  </si>
  <si>
    <t>for pethidine injection</t>
  </si>
  <si>
    <t xml:space="preserve">IV drip, 3-4 liters </t>
  </si>
  <si>
    <t>Staff Type</t>
  </si>
  <si>
    <t>% treated by</t>
  </si>
  <si>
    <t>No. of Days</t>
  </si>
  <si>
    <t>Total Minutes</t>
  </si>
  <si>
    <t>ObGyn</t>
  </si>
  <si>
    <t>Examination</t>
  </si>
  <si>
    <t>Ultrasound</t>
  </si>
  <si>
    <t>Surgery</t>
  </si>
  <si>
    <t>Anesthesist</t>
  </si>
  <si>
    <t>During surgery</t>
  </si>
  <si>
    <t>Pre-, during and post-surgery</t>
  </si>
  <si>
    <t>Auxiliary/Attendant</t>
  </si>
  <si>
    <t>During hospitalization, 30 minutes a day</t>
  </si>
  <si>
    <t>Hospital Hotel Cost</t>
  </si>
  <si>
    <t>Tests</t>
  </si>
  <si>
    <t>For taking blood sample</t>
  </si>
  <si>
    <t>Test, blood group, anti A + B, 10 ml</t>
  </si>
  <si>
    <t>Test for blood group and Rh factor</t>
  </si>
  <si>
    <t>Test, Blood glucose</t>
  </si>
  <si>
    <t>Test for blood sugar</t>
  </si>
  <si>
    <t>Pregnancy test</t>
  </si>
  <si>
    <t>Test strips, urine analysis</t>
  </si>
  <si>
    <t>Antenatal care record</t>
  </si>
  <si>
    <t>ANC record</t>
  </si>
  <si>
    <t>Tetanus toxoid, injection</t>
  </si>
  <si>
    <t>Administed during ANC</t>
  </si>
  <si>
    <t>TETANUS TOXOID INJECTION</t>
  </si>
  <si>
    <t>BASIC ANTENATAL CARE</t>
  </si>
  <si>
    <t>Test, Rapid plasma reagin (RPR)</t>
  </si>
  <si>
    <t>Syphillis test</t>
  </si>
  <si>
    <t>Screening</t>
  </si>
  <si>
    <t>Benzathine benzylpenicillin, powder for injection, 2.4 million IU</t>
  </si>
  <si>
    <t>Antibiotic</t>
  </si>
  <si>
    <t>Water for injection, 5 ml ampoule</t>
  </si>
  <si>
    <t>for benzathine benzylpenicillin injection</t>
  </si>
  <si>
    <t>Injection and follow-up</t>
  </si>
  <si>
    <t>Weekly urine tests</t>
  </si>
  <si>
    <t>Weekly monitoring of blood pressure and urine for protein</t>
  </si>
  <si>
    <t xml:space="preserve">Monitor for proteinuria (pre-eclampsia) 2x weekly </t>
  </si>
  <si>
    <t>If cervix is favorable (soft, thin, partly dilated)</t>
  </si>
  <si>
    <t>Oxytocin, injection, 10 IU in 1 ml ampoule</t>
  </si>
  <si>
    <t>To induce labor</t>
  </si>
  <si>
    <t>For oxytocin infusion</t>
  </si>
  <si>
    <t>If cervix is unfavorable</t>
  </si>
  <si>
    <t>Misoprostol, tablet, 200mcg</t>
  </si>
  <si>
    <t>To ripen the cervix</t>
  </si>
  <si>
    <t>Monitoring</t>
  </si>
  <si>
    <t>Expedition of delivery</t>
  </si>
  <si>
    <t>Control of urine output</t>
  </si>
  <si>
    <t>Urine test</t>
  </si>
  <si>
    <t>High Blood Pressure (if diastolic BP &gt; 110mmHg)</t>
  </si>
  <si>
    <t>For drip</t>
  </si>
  <si>
    <t>IV drip</t>
  </si>
  <si>
    <t>Hydralazine, powder for injection, 20mg ampoule</t>
  </si>
  <si>
    <t>5mg IV  or IM, repeat every 30 minutes as needed (max. 20mg)</t>
  </si>
  <si>
    <t>Convulsions</t>
  </si>
  <si>
    <t>1 liter in 6-8 hours</t>
  </si>
  <si>
    <t>Magnesium sulfate, injection, 500 mg/ml in 10-ml ampoule</t>
  </si>
  <si>
    <t xml:space="preserve"> 4g (20ml of 20% solution) IV over 20 minutes</t>
  </si>
  <si>
    <t>Water for injection, 10 ml ampoule</t>
  </si>
  <si>
    <t>To create 20% magnesium sulphate solution</t>
  </si>
  <si>
    <t>In addition, 10g (10ml of 50% solution) as deep IM injection, 5g into each buttocks</t>
  </si>
  <si>
    <t>For IM injection, 1ml, in same syringe as magnesium sulfate</t>
  </si>
  <si>
    <t>For magnesium sulfate IM injections</t>
  </si>
  <si>
    <t>If convulsions recur, after 15 minutes give 2g IV over 20 minutes</t>
  </si>
  <si>
    <t>For IM injection, 1ml, in same syringe as magnesium sulfate, also repeat every 4 hours</t>
  </si>
  <si>
    <t>Oxygen, 1000 liters, primarily with oxygen cylinders</t>
  </si>
  <si>
    <t>Additional days for recovery after delivery</t>
  </si>
  <si>
    <t>Mebendazole, chewable tablet, 500 mg</t>
  </si>
  <si>
    <t>Hookworm treatment where endemic (prevalence over 20%)</t>
  </si>
  <si>
    <t>TOTAL DRUGS AND SUPPLIES</t>
  </si>
  <si>
    <t>Nurse</t>
  </si>
  <si>
    <t>HOOKWORM TREATMENT</t>
  </si>
  <si>
    <t>Insecticide-Treated Net</t>
  </si>
  <si>
    <t>One every 3 years</t>
  </si>
  <si>
    <t>Sulfadoxine + pyrimethamine, tablet 500mg + 25mg</t>
  </si>
  <si>
    <t>Intermittent preventive treatment (IPT) at least 2x during 2nd and 3rd trimester</t>
  </si>
  <si>
    <t>Malaria test kit (RDT)</t>
  </si>
  <si>
    <t>Non-severe cases</t>
  </si>
  <si>
    <t>Artemether + Lumefantrine, tablets, 20+120mg, 6x1 blister</t>
  </si>
  <si>
    <t>4 tablets 2x a day for 3 days</t>
  </si>
  <si>
    <t>Severe cases</t>
  </si>
  <si>
    <t>Quinine, injection, 300mg/ml, 2ml ampoule</t>
  </si>
  <si>
    <t>Loading dose: 20mg/kg body weight</t>
  </si>
  <si>
    <t>Maintenance dose: 10mg/kg over 4 hours, repeat every 8 hours</t>
  </si>
  <si>
    <t>To take blood sample</t>
  </si>
  <si>
    <t>Test, blood glucose</t>
  </si>
  <si>
    <t>Test every hour while women is receiving glucose IV</t>
  </si>
  <si>
    <t>Quinine Sulfate, tablets, 300 mg</t>
  </si>
  <si>
    <t>10mg/kg body weight</t>
  </si>
  <si>
    <t>Auxiliary</t>
  </si>
  <si>
    <t>During hospitalization</t>
  </si>
  <si>
    <t>Anaemia screening</t>
  </si>
  <si>
    <t>Ferrous Salt + Folic Acid, tablet, 200+0.4mg (60mg iron)</t>
  </si>
  <si>
    <t>Once a week for a month</t>
  </si>
  <si>
    <t>Folic acid, tablet, 5mg</t>
  </si>
  <si>
    <t>1 month of daily iron supplementation</t>
  </si>
  <si>
    <t>Amoxicillin, caplet, 250 mg</t>
  </si>
  <si>
    <t xml:space="preserve">Give appropriate medication and advise on drinking more fluids.     </t>
  </si>
  <si>
    <t>URINARY TRACT INFECTION</t>
  </si>
  <si>
    <t>Betamethasone, 12mg injection</t>
  </si>
  <si>
    <t>Nifedipine, tab-cap, 10mg</t>
  </si>
  <si>
    <t>If labor continues and pregnancies is &lt;37 weeks</t>
  </si>
  <si>
    <t>Obsterician</t>
  </si>
  <si>
    <t>To confirm diagnosis and prescribe medication</t>
  </si>
  <si>
    <t>During hospital stay</t>
  </si>
  <si>
    <t>ANTENATAL CORTICOSTEROIDS</t>
  </si>
  <si>
    <t>Erythromycin, tablet, 250 mg</t>
  </si>
  <si>
    <t>Dissolve in 200ml water, give 25ml every 2 hours up to 8 tmes</t>
  </si>
  <si>
    <t>Assessment</t>
  </si>
  <si>
    <t>Additional monitoring</t>
  </si>
  <si>
    <t>INDUCTION OF LABOR</t>
  </si>
  <si>
    <t>Clean delivery</t>
  </si>
  <si>
    <t>Clean delivery kit</t>
  </si>
  <si>
    <t>Soap, plastic sheeting, razor blade, umbilical tape, cotton wrap for newborn</t>
  </si>
  <si>
    <t>Partograph</t>
  </si>
  <si>
    <t>Form to monitor progress of labor</t>
  </si>
  <si>
    <t>Delivery record</t>
  </si>
  <si>
    <t>Delivery record for clinic</t>
  </si>
  <si>
    <t>ID bracelet</t>
  </si>
  <si>
    <t>Episiotomy</t>
  </si>
  <si>
    <t>Local anaesthesia for episiotomy/repair of tears</t>
  </si>
  <si>
    <t>for lidocaine injection</t>
  </si>
  <si>
    <t>Suture of episiotomy or tear</t>
  </si>
  <si>
    <t>Dressing for episiotomy/tears</t>
  </si>
  <si>
    <t>Pain management after delivery</t>
  </si>
  <si>
    <t>Monitoring of labor, assistance during delivery</t>
  </si>
  <si>
    <t>ESSENTIAL LABOR AND DELIVERY CARE FOR ALL WOMEN</t>
  </si>
  <si>
    <t>To induce contraction of uterus, IM</t>
  </si>
  <si>
    <t>For oxytocin injection after delivery</t>
  </si>
  <si>
    <t>For newborn</t>
  </si>
  <si>
    <t>Tetracycline eye ointment, 1%, tube 5mg</t>
  </si>
  <si>
    <t>IMMEDIATE ESSENTIAL CARE FOR NEWBORNS</t>
  </si>
  <si>
    <t>Shock, hypertension or bleeding</t>
  </si>
  <si>
    <t>To monitor urine output</t>
  </si>
  <si>
    <t>Vaginal bleeding</t>
  </si>
  <si>
    <t>APH and PPH: 10 units IM</t>
  </si>
  <si>
    <t>APH and PPH: 20 IV</t>
  </si>
  <si>
    <t>PPH:  Sedation for manual removal of placenta</t>
  </si>
  <si>
    <t>PPH: After manual removal of placenta</t>
  </si>
  <si>
    <t>2g IV</t>
  </si>
  <si>
    <t>500mg IV</t>
  </si>
  <si>
    <t>80mg IM</t>
  </si>
  <si>
    <t>For gentamycin injection</t>
  </si>
  <si>
    <t>If severe pre-eclampsia or eclampsia</t>
  </si>
  <si>
    <t>4g (20ml of 20% solution) IV over 20 minutes</t>
  </si>
  <si>
    <t>Fever/Infection</t>
  </si>
  <si>
    <t>Transportation Costs to Referral Facility</t>
  </si>
  <si>
    <t>Travel cost to referral facility - woman</t>
  </si>
  <si>
    <t>Transportation cost to referral facility</t>
  </si>
  <si>
    <t>Travel cost to referral facility  - accompanying medical staff </t>
  </si>
  <si>
    <t>Transportation to referral facility and back, gasoline, food, if necessary overnight stay, etc.</t>
  </si>
  <si>
    <t>Accompanying referral</t>
  </si>
  <si>
    <t>10 units IM</t>
  </si>
  <si>
    <t>For oxytocin injection</t>
  </si>
  <si>
    <t>To restore blood volume</t>
  </si>
  <si>
    <t>For IV drip</t>
  </si>
  <si>
    <t>Blood, one unit</t>
  </si>
  <si>
    <t>Blood transfusion in case of heavy blood loss</t>
  </si>
  <si>
    <t>After bleeding is controlled</t>
  </si>
  <si>
    <t>To test hemoglobin level</t>
  </si>
  <si>
    <t>Albendazole, tablet, 400mg</t>
  </si>
  <si>
    <t>Hookworm treatmen where hookworm is endemic</t>
  </si>
  <si>
    <t>a) If HB &lt; 7g/dL (severe anemia)</t>
  </si>
  <si>
    <t>First 3 months</t>
  </si>
  <si>
    <t>Following 6 months</t>
  </si>
  <si>
    <t xml:space="preserve">a) If HB between 7-11g/dL </t>
  </si>
  <si>
    <t>For 6 months</t>
  </si>
  <si>
    <t>Induction of contraction</t>
  </si>
  <si>
    <t>To test urine for ketones</t>
  </si>
  <si>
    <t>If there are signs of infection</t>
  </si>
  <si>
    <t>fluids</t>
  </si>
  <si>
    <t xml:space="preserve">Cannula, IV, 18G, sterile, disposable  </t>
  </si>
  <si>
    <t xml:space="preserve">5mg/kg body weight IV </t>
  </si>
  <si>
    <t>PROLONGED LABOR</t>
  </si>
  <si>
    <t>Monitoring of labor, general supplies</t>
  </si>
  <si>
    <t>Spinal anesthesia</t>
  </si>
  <si>
    <t>To preload and avoid hypotension</t>
  </si>
  <si>
    <t>spinal anaesthesia</t>
  </si>
  <si>
    <t>for liodocain injection</t>
  </si>
  <si>
    <t>Epinephrine, ampoule, 1mg/ml</t>
  </si>
  <si>
    <t>And if necessary</t>
  </si>
  <si>
    <t>If low blood pressure, 0.2mg/kg</t>
  </si>
  <si>
    <t>for epinephrine injection</t>
  </si>
  <si>
    <t>OR General anesthesia</t>
  </si>
  <si>
    <t>Procedure</t>
  </si>
  <si>
    <t>After delivery</t>
  </si>
  <si>
    <t>20 units over 2 hours</t>
  </si>
  <si>
    <t>Monitoring of labor</t>
  </si>
  <si>
    <t>Assistance before, during and after surgery</t>
  </si>
  <si>
    <t>Performing C-section + follow-up</t>
  </si>
  <si>
    <t>If C-section performed under general anesthesia</t>
  </si>
  <si>
    <t>Pudendal block 30ml 0.5%, additional 10ml for repair of tears</t>
  </si>
  <si>
    <t>For lidocaine preparation</t>
  </si>
  <si>
    <t>To apply antiseptic</t>
  </si>
  <si>
    <t>1</t>
  </si>
  <si>
    <t>For pethidine injection</t>
  </si>
  <si>
    <t>Vacuum extraction, forceps delivery, episiotomy, cut and repair</t>
  </si>
  <si>
    <t>Assistance during delivery</t>
  </si>
  <si>
    <t>ASSISTED VAGINAL DELIVERY</t>
  </si>
  <si>
    <t>MANAGEMENT OF ECLAMPSIA</t>
  </si>
  <si>
    <t>Antibiotics</t>
  </si>
  <si>
    <t>For ampicillin</t>
  </si>
  <si>
    <t>80mg IM every 8 hours</t>
  </si>
  <si>
    <t>500mg 3 times daily until 7 days of treatment completed</t>
  </si>
  <si>
    <t>To take blood for complete blood count</t>
  </si>
  <si>
    <t>Complete blood count</t>
  </si>
  <si>
    <t>MATERNAL SEPSIS CASE MANAGEMENT</t>
  </si>
  <si>
    <t>Atonic Uterus</t>
  </si>
  <si>
    <t>20 units in 1 liter IV fluid</t>
  </si>
  <si>
    <t>To restore blood volume, not more than 3 liters</t>
  </si>
  <si>
    <t>Repair of tears and lacerations</t>
  </si>
  <si>
    <t>Suture, absorbable, synthetic, 2/0, curved needle</t>
  </si>
  <si>
    <t>Shock/IV fluid for antibiotics</t>
  </si>
  <si>
    <t>Test, hemoglobin</t>
  </si>
  <si>
    <t>Management of shock (IV fluids)</t>
  </si>
  <si>
    <t>Oxytocin, removal of placenta, repair of vaginal/perinal/cervical tears</t>
  </si>
  <si>
    <t>Lab Technician</t>
  </si>
  <si>
    <t>Lab tests</t>
  </si>
  <si>
    <t>POSTPARTUM HEMORRHAGE</t>
  </si>
  <si>
    <t>PREVENTIVE POSTNATAL CARE</t>
  </si>
  <si>
    <t>15 minutes treatment, 5 minutes follow-up</t>
  </si>
  <si>
    <t>MASTITIS CARE</t>
  </si>
  <si>
    <t>control of urine output</t>
  </si>
  <si>
    <t>Repair</t>
  </si>
  <si>
    <t>Suture, non-absorbable, synthetic, 2/0, needle</t>
  </si>
  <si>
    <t>dressing of the incision</t>
  </si>
  <si>
    <t>Post-Repair</t>
  </si>
  <si>
    <t>Rotate with other IV fluids for a total of 3 liters a day</t>
  </si>
  <si>
    <t>Pain management after repair</t>
  </si>
  <si>
    <t>For pethidine</t>
  </si>
  <si>
    <t>Fistula repair and follow-up</t>
  </si>
  <si>
    <t>OBSTETRIC FISTULA</t>
  </si>
  <si>
    <t>Monthly visit</t>
  </si>
  <si>
    <t>Resuscitator,hand-operated,infant/child,set</t>
  </si>
  <si>
    <t>Equipment cost divided by avg. annual case load (200)</t>
  </si>
  <si>
    <t>In severe cases</t>
  </si>
  <si>
    <t>NEWBORN RESUSCITATION (INSTITUTIONAL)</t>
  </si>
  <si>
    <t>Gentian violet, powder 25mg</t>
  </si>
  <si>
    <t>Skin pustules or umbilical infection</t>
  </si>
  <si>
    <t>Treatment of eye infection</t>
  </si>
  <si>
    <t>Treatment (10 min) and follow-up (5 min)</t>
  </si>
  <si>
    <t>NEWBORN LOCAL INFECTIONS</t>
  </si>
  <si>
    <t>Procaine benzylpenicillin, powder for injection, 1 g (= 1 million IU) in vial</t>
  </si>
  <si>
    <t>50,000 units/kg bodyweight</t>
  </si>
  <si>
    <t>MANAGEMENT OF NEWBORN SYPHILIS</t>
  </si>
  <si>
    <t>Hat and socks for newborn</t>
  </si>
  <si>
    <t>KANGAROO MOTHER CARE</t>
  </si>
  <si>
    <t>Glucose injection 5%, 500ml with giving set</t>
  </si>
  <si>
    <t>Amoxicillin, powder/oral suspension, 125mg/5ml</t>
  </si>
  <si>
    <t>Cephalotin, 100ml vial</t>
  </si>
  <si>
    <t>1/3 of cases</t>
  </si>
  <si>
    <t>outpatient management</t>
  </si>
  <si>
    <t>Lumbar puncture</t>
  </si>
  <si>
    <t>Blood culture</t>
  </si>
  <si>
    <t>Chest X-ray</t>
  </si>
  <si>
    <t>Neonatologist</t>
  </si>
  <si>
    <t>Polio vaccine</t>
  </si>
  <si>
    <t>Safety box for used syringes/needles, 5 liter</t>
  </si>
  <si>
    <t>1 box per 100 needles</t>
  </si>
  <si>
    <t>BCG vaccine</t>
  </si>
  <si>
    <t>Syringe, auto-disposable, BCG, 0.1ml, with needle</t>
  </si>
  <si>
    <t>Hep B vaccine</t>
  </si>
  <si>
    <t>MALARIA PREVENTION—INTERMITTENT PRESUMPTIVE TREATMENT IN PREGNANCY</t>
  </si>
  <si>
    <t>ANTEPARTUM HEMORRHAGE MANAGEMENT</t>
  </si>
  <si>
    <t>Pediatrician</t>
  </si>
  <si>
    <t>antibiotics</t>
  </si>
  <si>
    <t>Condom, male</t>
  </si>
  <si>
    <t>10 condoms</t>
  </si>
  <si>
    <t>Doxycycline, tablet, 100mg</t>
  </si>
  <si>
    <t>Treatment of woman and partner and counseling on use of condoms</t>
  </si>
  <si>
    <t>Ceftriaxone, powder for injection, 250 ml vial</t>
  </si>
  <si>
    <t>Metronidazole, tablet, 500mg</t>
  </si>
  <si>
    <t>Ciprofloxacin, tablet, 250mg</t>
  </si>
  <si>
    <t>For blood taking</t>
  </si>
  <si>
    <t>HIV Rapid Detection Test (STAT-PAK HIV1/2,dipstick)</t>
  </si>
  <si>
    <t>Taking blood and administering test</t>
  </si>
  <si>
    <t>Post-test counseling regardless of HIV status</t>
  </si>
  <si>
    <t>HIV Confirmatory test (MP Biomedical HIV BLOT 2.2)</t>
  </si>
  <si>
    <t>Confirmatory ELISA test for persons testing positive on RDT</t>
  </si>
  <si>
    <t>Taking blood</t>
  </si>
  <si>
    <t>Lab test</t>
  </si>
  <si>
    <t>Post-test counseling for persons testing positive</t>
  </si>
  <si>
    <t>TDF + 3TC + EFV</t>
  </si>
  <si>
    <t>Once daily, 300mg+300mg+600mg tablet</t>
  </si>
  <si>
    <t xml:space="preserve">TDF + FTC + EFV </t>
  </si>
  <si>
    <t>Once daily, 300mg+200mg+600mg tablet</t>
  </si>
  <si>
    <t>Other drugs</t>
  </si>
  <si>
    <t>HIV EID Dry Blood Spot (DBS) Collection kit</t>
  </si>
  <si>
    <t>HIV EID (Early Infant Diagnosis Test) Assay Renewables</t>
  </si>
  <si>
    <t>Obtaining DBS sample</t>
  </si>
  <si>
    <t>Counseling Pre- and post-test</t>
  </si>
  <si>
    <t>Confirmatory ELISA test for infants testing positive on RDT</t>
  </si>
  <si>
    <t>Obtaining DBS/blood sample (2 tests)</t>
  </si>
  <si>
    <t>Virological test + confirmatory test</t>
  </si>
  <si>
    <t>Obtaining blood sample and performing RDT test</t>
  </si>
  <si>
    <t xml:space="preserve">Counseling Pre- and post-test </t>
  </si>
  <si>
    <t>Confirmatory test</t>
  </si>
  <si>
    <t>AZT solution 10mg/ml</t>
  </si>
  <si>
    <t>Nevirapine, oral solution, 10mg/ml</t>
  </si>
  <si>
    <t>Based on Menzies et al., 2011</t>
  </si>
  <si>
    <t>Unit cost</t>
  </si>
  <si>
    <t>Cost per Avg.Case</t>
  </si>
  <si>
    <t>DRUG AND SUPPLY PRICE LIST</t>
  </si>
  <si>
    <t>MSH Drug Price Indicator Median Price and UNICEF Catalogue, updated July 2, 2014</t>
  </si>
  <si>
    <t>Drug /Supply Name</t>
  </si>
  <si>
    <t>&lt;Master Ingredient ID&gt;</t>
  </si>
  <si>
    <t>&lt;Ingredient Type&gt;</t>
  </si>
  <si>
    <t>Cost per Pack</t>
  </si>
  <si>
    <t>Units per Pack</t>
  </si>
  <si>
    <t>Unit Cost</t>
  </si>
  <si>
    <t>Shipping</t>
  </si>
  <si>
    <t>Wastage</t>
  </si>
  <si>
    <t>100 ml bottle</t>
  </si>
  <si>
    <t>Artesunate + Amodiaquine, tablets, 50mg+135mg, 3+3 blister</t>
  </si>
  <si>
    <t>Artesunate + SP, tablets, 50mg+500mg+25mg, 3+1 blister</t>
  </si>
  <si>
    <t>WHO Global Price Reporting Mechanism, HIV Drugs by Region</t>
  </si>
  <si>
    <t>UNICEF</t>
  </si>
  <si>
    <t>http://mnhtech.org/technology/technology-briefs/corticosteroids/</t>
  </si>
  <si>
    <t>Calcium carbonate, tablet, 600mg</t>
  </si>
  <si>
    <t>MSH</t>
  </si>
  <si>
    <t>WHO estimate</t>
  </si>
  <si>
    <t>MSH, 200ml bottle</t>
  </si>
  <si>
    <t>UNICEF 2013</t>
  </si>
  <si>
    <t>Hib vaccine</t>
  </si>
  <si>
    <t>HPV vaccine</t>
  </si>
  <si>
    <t>DKT India quote</t>
  </si>
  <si>
    <t>MSH median price Jan 28, 2014</t>
  </si>
  <si>
    <t>WHO Global Price Reporting Mechanism 2013</t>
  </si>
  <si>
    <t>Syringe, auto-disposable, 0.5ml, with needle</t>
  </si>
  <si>
    <t>Daily cost from WHO Global Price Reporting Mechanism 2013</t>
  </si>
  <si>
    <t>Tetracycline, tablet, 250mg</t>
  </si>
  <si>
    <t>Notes</t>
  </si>
  <si>
    <t>Unit Cost Incl. Shippng and Wastage</t>
  </si>
  <si>
    <t>na</t>
  </si>
  <si>
    <t xml:space="preserve"> </t>
  </si>
  <si>
    <t>AIU 2014 costing did not include shipping and wastage</t>
  </si>
  <si>
    <t>Prev. of ophthalmia in newborn</t>
  </si>
  <si>
    <t>Cost per Avg. Case</t>
  </si>
  <si>
    <t>Counseling and procedure</t>
  </si>
  <si>
    <t>200mg orally</t>
  </si>
  <si>
    <t>36-48 hours later:  800mcg vaginally, up to 4 follow-up doses of 400 mcg</t>
  </si>
  <si>
    <t>Uterine evacuation (using MVA)</t>
  </si>
  <si>
    <t>Uterine evacuation (Misoprostol)</t>
  </si>
  <si>
    <t>Shock/Rehydration</t>
  </si>
  <si>
    <t>IV fluid (2 liters @1 liter in 15-20 minutes)</t>
  </si>
  <si>
    <t>For IV fluid</t>
  </si>
  <si>
    <t>Once stabilized (1 liter per 6-8 hours)</t>
  </si>
  <si>
    <t>IV Fluids</t>
  </si>
  <si>
    <t>Repair of perforation and lacerations</t>
  </si>
  <si>
    <t>Repair uterine laceration</t>
  </si>
  <si>
    <t>Blood and Urine</t>
  </si>
  <si>
    <t>For hemoglobin test</t>
  </si>
  <si>
    <t>For potential blood transfusion</t>
  </si>
  <si>
    <t>Blood transfusion</t>
  </si>
  <si>
    <t>Pain managament</t>
  </si>
  <si>
    <t>Analgesic, IM</t>
  </si>
  <si>
    <t>Sepsis management</t>
  </si>
  <si>
    <t>1g IV every 4 hours</t>
  </si>
  <si>
    <t>1.5mg/kg/dose every 8 hours</t>
  </si>
  <si>
    <t>1g IV every 12 hours</t>
  </si>
  <si>
    <t>4x daily for 10 days</t>
  </si>
  <si>
    <t>Mifepristone, tablet, 200mg</t>
  </si>
  <si>
    <t>Cervical preparation</t>
  </si>
  <si>
    <t>Antibiotic - peri-operative 3 doses</t>
  </si>
  <si>
    <t>Antibiotic - peri-operative 3 doses, 1h before, 4h, 8h after surgery</t>
  </si>
  <si>
    <t>Appendix A.  Table of Contents</t>
  </si>
  <si>
    <t>Treatment units per case</t>
  </si>
  <si>
    <t>Antibiotic Prescription</t>
  </si>
  <si>
    <t>STERILIZATION - FEMALE</t>
  </si>
  <si>
    <t>Drug/supply</t>
  </si>
  <si>
    <t>Anesthesia</t>
  </si>
  <si>
    <t>% using</t>
  </si>
  <si>
    <t>Preoperative</t>
  </si>
  <si>
    <t>General physician</t>
  </si>
  <si>
    <t>Nurse/midwife</t>
  </si>
  <si>
    <t>Tape, adhesive, 2.5cm wide, zinc oxide, 5m roll</t>
  </si>
  <si>
    <t>Suture, catgut, chromic, 0, 150cm</t>
  </si>
  <si>
    <t>Paracetamol, tablet, 500mg</t>
  </si>
  <si>
    <t>Staff type</t>
  </si>
  <si>
    <t>No. of days/
visits</t>
  </si>
  <si>
    <t>Total no. of minutes</t>
  </si>
  <si>
    <r>
      <rPr>
        <i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 xml:space="preserve"> EngenderHealth, </t>
    </r>
    <r>
      <rPr>
        <i/>
        <sz val="11"/>
        <rFont val="Calibri"/>
        <family val="2"/>
        <scheme val="minor"/>
      </rPr>
      <t>Minilaparotomy for Female Sterilization: An Illustrated Guide for Surgeons</t>
    </r>
    <r>
      <rPr>
        <sz val="11"/>
        <rFont val="Calibri"/>
        <family val="2"/>
        <scheme val="minor"/>
      </rPr>
      <t>, New York: EngenderHealth, 2012.</t>
    </r>
  </si>
  <si>
    <t>Injectables  (1 per month)</t>
  </si>
  <si>
    <t>Antiseptic—5ml each for insertion and removal</t>
  </si>
  <si>
    <t>Antiseptic (2ml per visit)</t>
  </si>
  <si>
    <t>Injectables (2 per month)</t>
  </si>
  <si>
    <t>Injectables (3 per month)</t>
  </si>
  <si>
    <t>Community health worker</t>
  </si>
  <si>
    <t>Pill—combined or progestin-only</t>
  </si>
  <si>
    <t>Combined pill (estrogen + progestagen, varying amounts of progestagen over the course of the cycle); progestin-only pill (can be used by  breast-feeding women)</t>
  </si>
  <si>
    <t>Male condom</t>
  </si>
  <si>
    <t>Days per case</t>
  </si>
  <si>
    <t>Units per case</t>
  </si>
  <si>
    <t>Cost per avg. case</t>
  </si>
  <si>
    <t>*Assumes only 50% of women experiencing an ectopic pregnancy require surgery.</t>
  </si>
  <si>
    <t>No. of days</t>
  </si>
  <si>
    <t>Total minutes</t>
  </si>
  <si>
    <t>antimuscarinic drug</t>
  </si>
  <si>
    <r>
      <rPr>
        <i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 xml:space="preserve">WHO, </t>
    </r>
    <r>
      <rPr>
        <i/>
        <sz val="11"/>
        <rFont val="Calibri"/>
        <family val="2"/>
        <scheme val="minor"/>
      </rPr>
      <t>Managing Complications in Pregnancy and Childbirth: A Guide for Midwives and Doctors</t>
    </r>
    <r>
      <rPr>
        <sz val="11"/>
        <rFont val="Calibri"/>
        <family val="2"/>
        <scheme val="minor"/>
      </rPr>
      <t>, Geneva: WHO, 2007.</t>
    </r>
  </si>
  <si>
    <t>No.</t>
  </si>
  <si>
    <t>Test, blood group, anti A + B, 10ml</t>
  </si>
  <si>
    <r>
      <rPr>
        <i/>
        <sz val="11"/>
        <rFont val="Calibri"/>
        <family val="2"/>
        <scheme val="minor"/>
      </rPr>
      <t xml:space="preserve">Note: </t>
    </r>
    <r>
      <rPr>
        <sz val="11"/>
        <rFont val="Calibri"/>
        <family val="2"/>
        <scheme val="minor"/>
      </rPr>
      <t>na=not applicable since staff salaries vary by country.</t>
    </r>
  </si>
  <si>
    <t>HYPERTENSIVE DISEASE CASE MANAGEMENT FOR HYPERTENSIVE WOMEN WITHOUT PROTEINURIA</t>
  </si>
  <si>
    <t xml:space="preserve">Mild Preeclampsia </t>
  </si>
  <si>
    <t>If pregnancy &lt;37 weeks, monitor blood pressure and urine</t>
  </si>
  <si>
    <t>Mild preeclampsia cases &lt;37 weeks</t>
  </si>
  <si>
    <t>Auxiliary/attendant</t>
  </si>
  <si>
    <t>Magnesium sulfate, injection, 500mg/ml in 10-ml ampoule</t>
  </si>
  <si>
    <t>Continue if woman is in late labour or referral delayed for long—5g in altenate buttocks every 4 hours until 24 hours after birth</t>
  </si>
  <si>
    <r>
      <rPr>
        <i/>
        <sz val="11"/>
        <rFont val="Calibri"/>
        <family val="2"/>
        <scheme val="minor"/>
      </rPr>
      <t xml:space="preserve">Notes: </t>
    </r>
    <r>
      <rPr>
        <sz val="11"/>
        <rFont val="Calibri"/>
        <family val="2"/>
        <scheme val="minor"/>
      </rPr>
      <t>na=not applicable since staff salaries vary by country.</t>
    </r>
  </si>
  <si>
    <r>
      <rPr>
        <i/>
        <sz val="11"/>
        <rFont val="Calibri"/>
        <family val="2"/>
        <scheme val="minor"/>
      </rPr>
      <t>Note:</t>
    </r>
    <r>
      <rPr>
        <sz val="11"/>
        <rFont val="Calibri"/>
        <family val="2"/>
        <scheme val="minor"/>
      </rPr>
      <t>na=not applicable since staff salaries vary by country.</t>
    </r>
  </si>
  <si>
    <t>MALARIA DIAGNOSIS AND TREATMENT FOR PREGNANT WOMEN</t>
  </si>
  <si>
    <t>INJECTABLE</t>
  </si>
  <si>
    <t xml:space="preserve">MALE CONDOM </t>
  </si>
  <si>
    <t>ECTOPIC PREGNANCY CASE MANAGEMENT</t>
  </si>
  <si>
    <t>PREECLAMPSIA CASE MANAGEMENT—SEVERE CASES</t>
  </si>
  <si>
    <t>PREECLAMPSIA CASE MANAGEMENT—MILD CASES &lt;37 WEEKS</t>
  </si>
  <si>
    <t>MALARIA PREVENTION—INSECTICIDE-TREATED BED NETS</t>
  </si>
  <si>
    <t>ANEMIA SCREENING AND TREATMENT</t>
  </si>
  <si>
    <t>PREREFERRAL MANAGEMENT OF LABOR COMPLICATIONS</t>
  </si>
  <si>
    <t>CESAREAN SECTIONS</t>
  </si>
  <si>
    <t>TREATMENT OF LOW BIRTH WEIGHT</t>
  </si>
  <si>
    <t>TREATMENT OF PELVIC INFLAMMATORY DISEASE</t>
  </si>
  <si>
    <t>Amoxicillin, caplet, 250mg</t>
  </si>
  <si>
    <t>Mebendazole, chewable tablet, 500mg</t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</si>
  <si>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</t>
    </r>
    <r>
      <rPr>
        <i/>
        <sz val="11"/>
        <rFont val="Calibri"/>
        <family val="2"/>
        <scheme val="minor"/>
      </rPr>
      <t xml:space="preserve"> Guidelines for the Treatment of Malaria, </t>
    </r>
    <r>
      <rPr>
        <sz val="11"/>
        <rFont val="Calibri"/>
        <family val="2"/>
        <scheme val="minor"/>
      </rPr>
      <t>2nd ed., Geneva: WHO, 2010; and WHO,</t>
    </r>
    <r>
      <rPr>
        <i/>
        <sz val="11"/>
        <rFont val="Calibri"/>
        <family val="2"/>
        <scheme val="minor"/>
      </rPr>
      <t xml:space="preserve"> Managing Complications in Pregnancy and Childbirth: A Guide for Midwives and Doctors,</t>
    </r>
    <r>
      <rPr>
        <sz val="11"/>
        <rFont val="Calibri"/>
        <family val="2"/>
        <scheme val="minor"/>
      </rPr>
      <t xml:space="preserve"> Geneva: WHO, 2007.</t>
    </r>
  </si>
  <si>
    <t xml:space="preserve">Monitor for proteinuria (preeclampsia) 2x weekly </t>
  </si>
  <si>
    <t>Oxytocin, injection, 10 IU in 1ml ampoule</t>
  </si>
  <si>
    <r>
      <t xml:space="preserve">Sources: WHO, </t>
    </r>
    <r>
      <rPr>
        <i/>
        <sz val="11"/>
        <rFont val="Calibri"/>
        <family val="2"/>
        <scheme val="minor"/>
      </rPr>
      <t>Pregnancy, Childbirth, Postpartum and Newborn Care: A Guide for Essential Practice,</t>
    </r>
    <r>
      <rPr>
        <sz val="11"/>
        <rFont val="Calibri"/>
        <family val="2"/>
        <scheme val="minor"/>
      </rPr>
      <t xml:space="preserve"> Geneva: WHO, 2006; WHO, </t>
    </r>
    <r>
      <rPr>
        <i/>
        <sz val="11"/>
        <rFont val="Calibri"/>
        <family val="2"/>
        <scheme val="minor"/>
      </rPr>
      <t>Guideline: Intermittent iron and folic acid supplementation in non-anaemic pregnant women</t>
    </r>
    <r>
      <rPr>
        <sz val="11"/>
        <rFont val="Calibri"/>
        <family val="2"/>
        <scheme val="minor"/>
      </rPr>
      <t xml:space="preserve">, Geneva: WHO, 2012; WHO, </t>
    </r>
    <r>
      <rPr>
        <i/>
        <sz val="11"/>
        <rFont val="Calibri"/>
        <family val="2"/>
        <scheme val="minor"/>
      </rPr>
      <t>Guideline: Daily iron and folic acid supplementation in pregnant women</t>
    </r>
    <r>
      <rPr>
        <sz val="11"/>
        <rFont val="Calibri"/>
        <family val="2"/>
        <scheme val="minor"/>
      </rPr>
      <t>, Geneva: WHO, 2012.</t>
    </r>
  </si>
  <si>
    <t>Erythromycin, tablet, 250mg</t>
  </si>
  <si>
    <t>Infuse 1 liter in 15–20 minutes, then 1 liter in 30 minutes</t>
  </si>
  <si>
    <t>Metronidazole, injection, 500 mg in 100ml vial</t>
  </si>
  <si>
    <t>For hypertension, 5mg IV or IM, repeat every 30 minutes as needed (max. 20mg)</t>
  </si>
  <si>
    <t xml:space="preserve">a) If HB 7–11g/dL </t>
  </si>
  <si>
    <t xml:space="preserve">Delivery by forceps or through vacuum </t>
  </si>
  <si>
    <t>Episiotomy or tears</t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</si>
  <si>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Managing Complications in Pregnancy and Childbirth: A Guide for Midwives and Doctors,</t>
    </r>
    <r>
      <rPr>
        <sz val="11"/>
        <rFont val="Calibri"/>
        <family val="2"/>
        <scheme val="minor"/>
      </rPr>
      <t xml:space="preserve"> Geneva: WHO, 2007.</t>
    </r>
  </si>
  <si>
    <t>Lidocaine, injection, 1% in 20ml vial</t>
  </si>
  <si>
    <t>Water for injection, 10ml ampoule</t>
  </si>
  <si>
    <t>Management of complications prereferral</t>
  </si>
  <si>
    <t>Diazepam, injection, 5mg/ml in 2ml ampoule</t>
  </si>
  <si>
    <t>Magnesium sulfate, injection, 500 mg/ml in 10ml ampoule</t>
  </si>
  <si>
    <t>Adrenaline, 0.25ml, if anest.  &gt;45 min</t>
  </si>
  <si>
    <t>Atropine sulphate, injection, 1 mg in 1ml ampoule</t>
  </si>
  <si>
    <t>Cefazolin, ampoule, 500mg</t>
  </si>
  <si>
    <t>Suture, nonabsorbable, synthetic, 3/0, curved needle</t>
  </si>
  <si>
    <t xml:space="preserve">IV drip, 3–4 liters </t>
  </si>
  <si>
    <t>High Blood Pressure (if diastolic BP&gt;110mmHg)</t>
  </si>
  <si>
    <t>Continue if woman is in late labour or referral delayed for long--5g in alternate buttocks every 4 hours until 24 hours after birth</t>
  </si>
  <si>
    <t>1 liter in 6–8 hours</t>
  </si>
  <si>
    <t>5mg IV or IM, repeat every 30 minutes as needed (max. 20mg)</t>
  </si>
  <si>
    <t>Shock/IV fluid for antibiotics, 1 liter in 6–8 hours</t>
  </si>
  <si>
    <t>Blood Ccunt</t>
  </si>
  <si>
    <t>Shock: Oxygen 3 hours at 6–8 liters/min (1500 liters)</t>
  </si>
  <si>
    <t>Metronidazole, injection, 500mg in 100ml vial</t>
  </si>
  <si>
    <t>Water for injection, 5ml ampoule</t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</si>
  <si>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</t>
    </r>
    <r>
      <rPr>
        <i/>
        <sz val="11"/>
        <rFont val="Calibri"/>
        <family val="2"/>
        <scheme val="minor"/>
      </rPr>
      <t xml:space="preserve"> Managing Complications in Pregnancy and Childbirth: A Guide for Midwives and Doctors,</t>
    </r>
    <r>
      <rPr>
        <sz val="11"/>
        <rFont val="Calibri"/>
        <family val="2"/>
        <scheme val="minor"/>
      </rPr>
      <t xml:space="preserve"> Geneva: WHO, 2007; WHO, </t>
    </r>
    <r>
      <rPr>
        <i/>
        <sz val="11"/>
        <rFont val="Calibri"/>
        <family val="2"/>
        <scheme val="minor"/>
      </rPr>
      <t xml:space="preserve">WHO Guidelines for the Management of Postpartum Haemorrhage and Retained Placenta, </t>
    </r>
    <r>
      <rPr>
        <sz val="11"/>
        <rFont val="Calibri"/>
        <family val="2"/>
        <scheme val="minor"/>
      </rPr>
      <t>Geneva: WHO, 2009.</t>
    </r>
  </si>
  <si>
    <r>
      <rPr>
        <i/>
        <sz val="11"/>
        <rFont val="Calibri"/>
        <family val="2"/>
        <scheme val="minor"/>
      </rPr>
      <t xml:space="preserve">Sources: </t>
    </r>
    <r>
      <rPr>
        <sz val="11"/>
        <rFont val="Calibri"/>
        <family val="2"/>
        <scheme val="minor"/>
      </rPr>
      <t xml:space="preserve">WHO, </t>
    </r>
    <r>
      <rPr>
        <i/>
        <sz val="11"/>
        <rFont val="Calibri"/>
        <family val="2"/>
        <scheme val="minor"/>
      </rPr>
      <t xml:space="preserve">WHO Guidelines for the Management of Postpartum Haemorrhage and Retained Placenta, </t>
    </r>
    <r>
      <rPr>
        <sz val="11"/>
        <rFont val="Calibri"/>
        <family val="2"/>
        <scheme val="minor"/>
      </rPr>
      <t xml:space="preserve">Geneva: WHO, 2009; WHO, </t>
    </r>
    <r>
      <rPr>
        <i/>
        <sz val="11"/>
        <rFont val="Calibri"/>
        <family val="2"/>
        <scheme val="minor"/>
      </rPr>
      <t>Managing Complications in Pregnancy and Childbirth: A Guide for Midwives and Doctors,</t>
    </r>
    <r>
      <rPr>
        <sz val="11"/>
        <rFont val="Calibri"/>
        <family val="2"/>
        <scheme val="minor"/>
      </rPr>
      <t xml:space="preserve"> Geneva: WHO, 2007.</t>
    </r>
  </si>
  <si>
    <t>250–500mg every 6 hours for at least 10 days</t>
  </si>
  <si>
    <t>Adrenaline, 0.25ml, if anest.  &gt;45 min.</t>
  </si>
  <si>
    <t xml:space="preserve">Lidocaine HCl (in dextrose 7.5%), 2ml ampoule </t>
  </si>
  <si>
    <t>Atropine sulphate, injection, 1mg in 1ml ampoule</t>
  </si>
  <si>
    <r>
      <rPr>
        <i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 xml:space="preserve">WHO, </t>
    </r>
    <r>
      <rPr>
        <i/>
        <sz val="11"/>
        <rFont val="Calibri"/>
        <family val="2"/>
        <scheme val="minor"/>
      </rPr>
      <t>Obstetric Fistula: Guiding Principles for Clinical Management and Programme Development,</t>
    </r>
    <r>
      <rPr>
        <sz val="11"/>
        <rFont val="Calibri"/>
        <family val="2"/>
        <scheme val="minor"/>
      </rPr>
      <t xml:space="preserve"> Geneva: WHO, 2006. </t>
    </r>
  </si>
  <si>
    <t>Antibiotic - perioperative 3 doses</t>
  </si>
  <si>
    <t>36–48 hours later:  800mcg vaginally, up to 4 follow-up doses of 400 mcg</t>
  </si>
  <si>
    <t>Initial visit (including counseling) + follow-up after 36–48 hours</t>
  </si>
  <si>
    <t>IV fluid (2 liters @1 liter in 15–20 minutes)</t>
  </si>
  <si>
    <t>Once stabilized (1 liter per 6–8 hours)</t>
  </si>
  <si>
    <t>Resuscitator, hand-operated, infant/child, set</t>
  </si>
  <si>
    <t>Procaine benzylpenicillin, powder for injection, 1g (= 1 million IU) in vial</t>
  </si>
  <si>
    <t>Syringe, needle+swab</t>
  </si>
  <si>
    <t>Gradually decreasing amounts, replaced by expressed breastmilk, starting at 3–5ml/hour first day to 2ml an hour on following days</t>
  </si>
  <si>
    <t>Gentamicin, injection, 40mg/ml in 2ml vial</t>
  </si>
  <si>
    <t>Chest x-ray</t>
  </si>
  <si>
    <t>Pretesting counseling</t>
  </si>
  <si>
    <t>Based on Menzie et al.</t>
  </si>
  <si>
    <t>Breastfed babies 10mg once daily</t>
  </si>
  <si>
    <t>Non-breast-feeding babies, 10mg once daily in combination with AZT</t>
  </si>
  <si>
    <t>Non-breast-feeding babies, 10mg once daily in combination with NVP</t>
  </si>
  <si>
    <t>can also be taken in a 2g single dose</t>
  </si>
  <si>
    <t>Antibiotic prescription</t>
  </si>
  <si>
    <t>Treatment for pregnant women</t>
  </si>
  <si>
    <t>General treatment for men and women</t>
  </si>
  <si>
    <t>General treatment for women (pregnant and nonpregnant)</t>
  </si>
  <si>
    <t>For penicillin-allergic, nonpregnant women</t>
  </si>
  <si>
    <t>For penicillin-allergic, pregnant women</t>
  </si>
  <si>
    <t>STI TREATMENT</t>
  </si>
  <si>
    <t>If pregnancy ≥37 weeks and no sign of fetal compromise, monitor for proteinuria</t>
  </si>
  <si>
    <t>If pregnancy ≥37 weeks and sign of fetal compromise, expedite delivery</t>
  </si>
  <si>
    <t>Procaine benzylpenicillin, powder for injection, 1g (=1 million IU) in vial</t>
  </si>
  <si>
    <t>NEWBORN VACCINES</t>
  </si>
  <si>
    <t>POSTABORTION CARE</t>
  </si>
  <si>
    <t>ABORTION PROVISION</t>
  </si>
  <si>
    <t xml:space="preserve">ANTIBIOTICS FOR PREMATURE RUPTURE OF MEMBRANES </t>
  </si>
  <si>
    <t>ACTIVE MANAGEMENT OF THIRD STAGE OF LABOR</t>
  </si>
  <si>
    <t>ANTIRETROVIRAL THERAPY FOR NEWBORNS</t>
  </si>
  <si>
    <t>HIV TESTING IN NEWBORNS</t>
  </si>
  <si>
    <t>ANTIRETROVIRAL THERAPY FOR WOMEN</t>
  </si>
  <si>
    <t>MANAGEMENT OF SEVERE INFECTION FOR NEONATES</t>
  </si>
  <si>
    <t xml:space="preserve">1. STERILIZATION—FEMALE </t>
  </si>
  <si>
    <t>2. STERILIZATION—MALE (VASECTOMY)</t>
  </si>
  <si>
    <t>3. INTRAUTERINE DEVICE (IUD)</t>
  </si>
  <si>
    <t>4. IMPLANT</t>
  </si>
  <si>
    <t>5. INJECTABLE</t>
  </si>
  <si>
    <t>6. ORAL CONTRACEPTIVES</t>
  </si>
  <si>
    <t>7. MALE CONDOM</t>
  </si>
  <si>
    <t>8. ECTOPIC PREGNANCY CASE MANAGEMENT*</t>
  </si>
  <si>
    <t>9. BASIC ANTENATAL CARE</t>
  </si>
  <si>
    <t>10. TETANUS TOXOID INJECTION</t>
  </si>
  <si>
    <t>12. HYPERTENSIVE DISEASE CASE MANAGEMENT FOR HYPERTENSIVE WOMEN WITHOUT PROTEINURIA</t>
  </si>
  <si>
    <t>13. PREECLAMPSIA CASE MANAGEMENT—MILD CASES &lt;37 WEEKS</t>
  </si>
  <si>
    <t>14. PREECLAMPSIA CASE MANAGEMENT—MILD CASES ≥37 WEEKS</t>
  </si>
  <si>
    <t>15. PREECLAMPSIA CASE MANAGEMENT—SEVERE CASES</t>
  </si>
  <si>
    <t>16. HOOKWORM TREATMENT</t>
  </si>
  <si>
    <t>17. MALARIA PREVENTION—INSECTICIDE-TREATED BED NETS</t>
  </si>
  <si>
    <t xml:space="preserve">18. MALARIA PREVENTION—INTERMITTENT PRESUMPTIVE TREATMENT IN PREGNANCY </t>
  </si>
  <si>
    <t>19. MALARIA DIAGNOSIS AND TREATMENT FOR PREGNANT WOMEN</t>
  </si>
  <si>
    <t>20. ANEMIA SCREENING AND TREATMENT</t>
  </si>
  <si>
    <t>21. URINARY TRACT INFECTION</t>
  </si>
  <si>
    <t>22. ANTENATAL CORTICOSTEROIDS</t>
  </si>
  <si>
    <t>23. ANTIBIOTICS FOR PREMATURE RUPTURE OF MEMBRANES</t>
  </si>
  <si>
    <t>24. INDUCTION OF LABOR</t>
  </si>
  <si>
    <t>25. ESSENTIAL LABOR AND DELIVERY CARE FOR ALL WOMEN</t>
  </si>
  <si>
    <t xml:space="preserve">26. ACTIVE MANAGEMENT OF THIRD STAGE OF LABOR </t>
  </si>
  <si>
    <t>27. PREREFERRAL MANAGEMENT OF LABOR COMPLICATIONS</t>
  </si>
  <si>
    <t>28. ANTEPARTUM HEMORRHAGE MANAGEMENT</t>
  </si>
  <si>
    <t>31. CESAREAN SECTIONS</t>
  </si>
  <si>
    <t>32. MANAGEMENT OF ECLAMPSIA</t>
  </si>
  <si>
    <t>33. MATERNAL SEPSIS CASE MANAGEMENT</t>
  </si>
  <si>
    <t>34. POSTPARTUM HEMORRHAGE</t>
  </si>
  <si>
    <t>35. POSTNATAL PREVENTIVE CARE</t>
  </si>
  <si>
    <t>36. MASTITIS CARE</t>
  </si>
  <si>
    <t>37. OBSTETRIC FISTULA</t>
  </si>
  <si>
    <t>38. COUNSELING AND SUPPORT FOR BREAST-FEEDING</t>
  </si>
  <si>
    <t>39a. ABORTION PROVISION—VACUUM ASPIRATION</t>
  </si>
  <si>
    <t>39b. ABORTION PROVISION—DILATATION AND EVACUATION (D&amp;E)</t>
  </si>
  <si>
    <t>39c. ABORTION PROVISION—MIFEPRISTONE AND MISOPROSTOL</t>
  </si>
  <si>
    <t>39d. ABORTION PROVISION—MISOPROSTOL</t>
  </si>
  <si>
    <t>40a. POSTABORTION CARE—INCOMPLETE ABORTION</t>
  </si>
  <si>
    <t>40b. POSTABORTION CARE—SHOCK</t>
  </si>
  <si>
    <t>40c. POSTABORTION CARE—UTERINE PERFORATION/CERVICAL LACERATION</t>
  </si>
  <si>
    <t>40d. POSTABORTION CARE—SEPSIS</t>
  </si>
  <si>
    <t>COUNSELING AND SUPPORT FOR BREAST-FEEDING</t>
  </si>
  <si>
    <t>41. IMMEDIATE ESSENTIAL CARE FOR NEWBORNS</t>
  </si>
  <si>
    <t>42. NEWBORN RESUSCITATION (INSTITUTIONAL DELIVERIES)</t>
  </si>
  <si>
    <t>43. NEWBORN LOCAL INFECTIONS</t>
  </si>
  <si>
    <t>44. MANAGEMENT OF NEWBORN SYPHILIS</t>
  </si>
  <si>
    <t>45. KANGAROO MOTHER CARE</t>
  </si>
  <si>
    <t>46. TREATMENT OF LOW BIRTH WEIGHT</t>
  </si>
  <si>
    <t>47a. MANAGEMENT OF SEVERE INFECTION FOR NEONATES—INJECTABLE ANTIBIOTICS</t>
  </si>
  <si>
    <t>47b. MANAGEMENT OF SEVERE INFECTION FOR NEONATES—FULL SUPPORTIVE CARE</t>
  </si>
  <si>
    <t>48. NEWBORN VACCINES</t>
  </si>
  <si>
    <t>49a. VOLUNTARY COUNSELING AND TESTING FOR HIV</t>
  </si>
  <si>
    <t>49b. COUNSELING FOR WOMEN TESTING HIV+</t>
  </si>
  <si>
    <t>50a. ANTIRETROVIRAL THERAPY FOR WOMEN—NEW CASES' WEEKLY REQUIREMENTS</t>
  </si>
  <si>
    <t>50b. ANTIRETROVIRAL THERAPY FOR WOMEN—ESTABLISHED CASES' WEEKLY REQUIREMENTS</t>
  </si>
  <si>
    <t>51a. HIV TESTING IN NEWBORNS—Mother HIV+, Infant found HIV-</t>
  </si>
  <si>
    <t>51b. HIV TESTING IN NEWBORNS—Mother HIV+, Infant found HIV+</t>
  </si>
  <si>
    <t>52a. ANTIRETROVIRAL THERAPY FOR NEWBORNS—Breast-feeding, weekly</t>
  </si>
  <si>
    <t>52b. ANTIRETROVIRAL THERAPY FOR NEWBORNS—Not breast-feeding, weekly</t>
  </si>
  <si>
    <t>53. STI TREATMENT</t>
  </si>
  <si>
    <t>53a. SYPHILIS TREATMENT</t>
  </si>
  <si>
    <t>53b. GONORRHEA TREATMENT</t>
  </si>
  <si>
    <t>53c. CHLAMYDIA TREATMENT</t>
  </si>
  <si>
    <t>53d. TRICHOMONAS TREATMENT</t>
  </si>
  <si>
    <t>54. TREATMENT OF PELVIC INFLAMMATORY DISEASE</t>
  </si>
  <si>
    <t>11b. SYPHILIS TREATMENT FOR SEROPOSITIVE WOMEN</t>
  </si>
  <si>
    <t>20a. ANEMIA SCREENING</t>
  </si>
  <si>
    <t>20b. INTERMITTENT IRON AND FOLIC ACID SUPPLEMENTATION (NONANEMIC PREGNANT WOMEN - 1 MONTH CARE)</t>
  </si>
  <si>
    <t>20c. DAILY IRON AND FOLIC ACID SUPPLEMENTATION (ANEMIC PREGNANT WOMEN - 1 MONTH CARE)</t>
  </si>
  <si>
    <t>29. PROLONGED LABOR</t>
  </si>
  <si>
    <t>30. ASSISTED VAGINAL DELIVERY</t>
  </si>
  <si>
    <t>48a. BCG VACCINE</t>
  </si>
  <si>
    <t>48b. HEPATITIS B VACCINE</t>
  </si>
  <si>
    <t>48c. POLIO VACCINE</t>
  </si>
  <si>
    <t>51c. HIV TESTING IN NEWBORNS—Mother not known to be HIV+, Infant found to be HIV-</t>
  </si>
  <si>
    <t>51d. HIV TESTING IN NEWBORNS—Mother not known to be HIV+, Infant found to be HIV+</t>
  </si>
  <si>
    <t>Povidone iodine, solution, 10%</t>
  </si>
  <si>
    <t>For mother (for newborn, see 41-Immediate care-newborns)</t>
  </si>
  <si>
    <t>6–8 liters per minute = 450l per hour</t>
  </si>
  <si>
    <t>4–6 liters per minute = 300l per hour</t>
  </si>
  <si>
    <t>4-6 liters per minute = 300l per hour</t>
  </si>
  <si>
    <t>6-8 liters per minute = 450l per hour</t>
  </si>
  <si>
    <t>4-6liters per minute = 300l per hour</t>
  </si>
  <si>
    <t>11. SYPHILIS SCREENING AND TREATMENT FOR WOMEN</t>
  </si>
  <si>
    <t>11a. SYPHILIS SCREENING OF WOMEN</t>
  </si>
  <si>
    <t>SYPHILIS SCREENING AND TREATMENT FOR WOMEN</t>
  </si>
  <si>
    <r>
      <rPr>
        <i/>
        <sz val="11"/>
        <color theme="1"/>
        <rFont val="Calibri"/>
        <family val="2"/>
        <scheme val="minor"/>
      </rPr>
      <t xml:space="preserve">Source: </t>
    </r>
    <r>
      <rPr>
        <sz val="11"/>
        <color theme="1"/>
        <rFont val="Calibri"/>
        <family val="2"/>
        <scheme val="minor"/>
      </rPr>
      <t xml:space="preserve">EngenderHealth, </t>
    </r>
    <r>
      <rPr>
        <i/>
        <sz val="11"/>
        <color theme="1"/>
        <rFont val="Calibri"/>
        <family val="2"/>
        <scheme val="minor"/>
      </rPr>
      <t>No-Scalpel Vasectomy: An Illustrated Guide for Surgeons</t>
    </r>
    <r>
      <rPr>
        <sz val="11"/>
        <color theme="1"/>
        <rFont val="Calibri"/>
        <family val="2"/>
        <scheme val="minor"/>
      </rPr>
      <t>, New York: EngenderHealth, 2003.</t>
    </r>
  </si>
  <si>
    <r>
      <t xml:space="preserve">Source: WHO, </t>
    </r>
    <r>
      <rPr>
        <i/>
        <sz val="11"/>
        <rFont val="Calibri"/>
        <family val="2"/>
        <scheme val="minor"/>
      </rPr>
      <t>Guidelines for the management of sexually transmitted infections</t>
    </r>
    <r>
      <rPr>
        <sz val="11"/>
        <rFont val="Calibri"/>
        <family val="2"/>
        <scheme val="minor"/>
      </rPr>
      <t>, Geneva: WHO, 2003.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</si>
  <si>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</t>
    </r>
    <r>
      <rPr>
        <i/>
        <sz val="11"/>
        <rFont val="Calibri"/>
        <family val="2"/>
        <scheme val="minor"/>
      </rPr>
      <t xml:space="preserve">, Antiretroviral Drugs for Treating Pregnant Women and Preventing HIV Infections in Infants: Recommendations for a Public Health Approach, 2010 Version, </t>
    </r>
    <r>
      <rPr>
        <sz val="11"/>
        <rFont val="Calibri"/>
        <family val="2"/>
        <scheme val="minor"/>
      </rPr>
      <t>Geneva, World Health Organization, 2010; Menzies NA et al., The cost of providing comprehensive HIV treatment in PEPFAR-supported programs, AIDS, 2011, 25(14):1753-60.</t>
    </r>
  </si>
  <si>
    <r>
      <t xml:space="preserve">Source: WHO, </t>
    </r>
    <r>
      <rPr>
        <i/>
        <sz val="11"/>
        <rFont val="Calibri"/>
        <family val="2"/>
        <scheme val="minor"/>
      </rPr>
      <t>WHO Recommendations on the Diagnosis of HIV Infection in Infants and Children</t>
    </r>
    <r>
      <rPr>
        <sz val="11"/>
        <rFont val="Calibri"/>
        <family val="2"/>
        <scheme val="minor"/>
      </rPr>
      <t>, Geneva: WHO, 2010.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</si>
  <si>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 Global price reporting mechanism 2013, 2011, http://apps.who.int/hiv/amds/price/hdd/Default2.aspx; Menzies NA et al., The cost of providing comprehensive HIV treatment in PEPFAR-supported programs, </t>
    </r>
    <r>
      <rPr>
        <i/>
        <sz val="11"/>
        <rFont val="Calibri"/>
        <family val="2"/>
        <scheme val="minor"/>
      </rPr>
      <t>AIDS</t>
    </r>
    <r>
      <rPr>
        <sz val="11"/>
        <rFont val="Calibri"/>
        <family val="2"/>
        <scheme val="minor"/>
      </rPr>
      <t>, 2011, 25(14):1753-60.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</si>
  <si>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Futures Institute, OneHealth Model intervention treatment assumptions, draft, 2013, http://avenirhealth.org/Download/Spectrum/Manuals/Intervention%20Assumptions%202013%209%2028.pdf.</t>
    </r>
  </si>
  <si>
    <r>
      <rPr>
        <i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>Futures Institute, OneHealth Model intervention treatment assumptions, draft, 2013, http://avenirhealth.org/Download/Spectrum/Manuals/Intervention%20Assumptions%202013%209%2028.pdf.</t>
    </r>
  </si>
  <si>
    <r>
      <t xml:space="preserve">Source: WHO, </t>
    </r>
    <r>
      <rPr>
        <i/>
        <sz val="11"/>
        <rFont val="Calibri"/>
        <family val="2"/>
        <scheme val="minor"/>
      </rPr>
      <t>Kangaroo mother care: a practical guide,</t>
    </r>
    <r>
      <rPr>
        <sz val="11"/>
        <rFont val="Calibri"/>
        <family val="2"/>
        <scheme val="minor"/>
      </rPr>
      <t xml:space="preserve"> Geneva: WHO, 2003.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</si>
  <si>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 G</t>
    </r>
    <r>
      <rPr>
        <i/>
        <sz val="11"/>
        <rFont val="Calibri"/>
        <family val="2"/>
        <scheme val="minor"/>
      </rPr>
      <t>uidelines for the management of sexually transmitted infections</t>
    </r>
    <r>
      <rPr>
        <sz val="11"/>
        <rFont val="Calibri"/>
        <family val="2"/>
        <scheme val="minor"/>
      </rPr>
      <t xml:space="preserve">, Geneva: WHO, 2003; Salojee H et al.. The prevention and management of congenital syphilis: an overview and recommendations, </t>
    </r>
    <r>
      <rPr>
        <i/>
        <sz val="11"/>
        <rFont val="Calibri"/>
        <family val="2"/>
        <scheme val="minor"/>
      </rPr>
      <t>Bulletin of the World Health Organization</t>
    </r>
    <r>
      <rPr>
        <sz val="11"/>
        <rFont val="Calibri"/>
        <family val="2"/>
        <scheme val="minor"/>
      </rPr>
      <t>, 2004, 82(6):424-430.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</si>
  <si>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Pregnancy, Childbirth, Postpartum and Newborn Care</t>
    </r>
    <r>
      <rPr>
        <sz val="11"/>
        <rFont val="Calibri"/>
        <family val="2"/>
        <scheme val="minor"/>
      </rPr>
      <t>, Geneva: WHO, 2003.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</si>
  <si>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Guidelines on basic newborn resuscitation</t>
    </r>
    <r>
      <rPr>
        <sz val="11"/>
        <rFont val="Calibri"/>
        <family val="2"/>
        <scheme val="minor"/>
      </rPr>
      <t>, Geneva: WHO, 2012.</t>
    </r>
  </si>
  <si>
    <r>
      <t xml:space="preserve">Source: </t>
    </r>
    <r>
      <rPr>
        <sz val="11"/>
        <rFont val="Calibri"/>
        <family val="2"/>
        <scheme val="minor"/>
      </rPr>
      <t>WHO,</t>
    </r>
    <r>
      <rPr>
        <i/>
        <sz val="11"/>
        <rFont val="Calibri"/>
        <family val="2"/>
        <scheme val="minor"/>
      </rPr>
      <t xml:space="preserve"> Mastitis—Causes and Management, </t>
    </r>
    <r>
      <rPr>
        <sz val="11"/>
        <rFont val="Calibri"/>
        <family val="2"/>
        <scheme val="minor"/>
      </rPr>
      <t>Geneva: WHO, 2000.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</si>
  <si>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Postpartum Care of the Mother and Newborn—A Practical Guide,</t>
    </r>
    <r>
      <rPr>
        <sz val="11"/>
        <rFont val="Calibri"/>
        <family val="2"/>
        <scheme val="minor"/>
      </rPr>
      <t xml:space="preserve"> Geneva: WHO, 1998.</t>
    </r>
  </si>
  <si>
    <r>
      <rPr>
        <i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 xml:space="preserve">Yudin MH et al., Antibiotic therapy in preterm premature rupture of the membranes, </t>
    </r>
    <r>
      <rPr>
        <i/>
        <sz val="11"/>
        <rFont val="Calibri"/>
        <family val="2"/>
        <scheme val="minor"/>
      </rPr>
      <t>Journal of Obstetrics and Gynaecology Canada,</t>
    </r>
    <r>
      <rPr>
        <sz val="11"/>
        <rFont val="Calibri"/>
        <family val="2"/>
        <scheme val="minor"/>
      </rPr>
      <t xml:space="preserve"> 2009, 31(9):863–867 &amp; 868–874.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</si>
  <si>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Özmen Ş, Tocolytics for preterm labour: RHL commentary,</t>
    </r>
    <r>
      <rPr>
        <i/>
        <sz val="11"/>
        <rFont val="Calibri"/>
        <family val="2"/>
        <scheme val="minor"/>
      </rPr>
      <t xml:space="preserve"> The WHO Reproductive Health Library</t>
    </r>
    <r>
      <rPr>
        <sz val="11"/>
        <rFont val="Calibri"/>
        <family val="2"/>
        <scheme val="minor"/>
      </rPr>
      <t xml:space="preserve">, Geneva: WHO, 200;, Hofmeyr GJ, Antenatal corticosteroids for women at risk of preterm birth: RHL commentary, </t>
    </r>
    <r>
      <rPr>
        <i/>
        <sz val="11"/>
        <rFont val="Calibri"/>
        <family val="2"/>
        <scheme val="minor"/>
      </rPr>
      <t xml:space="preserve">The WHO Reproductive Health Library, </t>
    </r>
    <r>
      <rPr>
        <sz val="11"/>
        <rFont val="Calibri"/>
        <family val="2"/>
        <scheme val="minor"/>
      </rPr>
      <t xml:space="preserve">Geneva: WHO, 2009; Stuart MC, Kouimtzi M and Hill SR, eds., </t>
    </r>
    <r>
      <rPr>
        <i/>
        <sz val="11"/>
        <rFont val="Calibri"/>
        <family val="2"/>
        <scheme val="minor"/>
      </rPr>
      <t>WHO model formulary 2008</t>
    </r>
    <r>
      <rPr>
        <sz val="11"/>
        <rFont val="Calibri"/>
        <family val="2"/>
        <scheme val="minor"/>
      </rPr>
      <t>, Geneva: WHO, 2009.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</si>
  <si>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WHO Recommendations for Prevention and Treatment of Pre-eclampsia and Eclampsia</t>
    </r>
    <r>
      <rPr>
        <sz val="11"/>
        <rFont val="Calibri"/>
        <family val="2"/>
        <scheme val="minor"/>
      </rPr>
      <t xml:space="preserve">, Geneva: WHO, 2011; WHO, </t>
    </r>
    <r>
      <rPr>
        <i/>
        <sz val="11"/>
        <rFont val="Calibri"/>
        <family val="2"/>
        <scheme val="minor"/>
      </rPr>
      <t>Managing Complications in Pregnancy and Childbirth: A Guide for Midwives and Doctors</t>
    </r>
    <r>
      <rPr>
        <sz val="11"/>
        <rFont val="Calibri"/>
        <family val="2"/>
        <scheme val="minor"/>
      </rPr>
      <t>, Geneva: WHO, 2007.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</si>
  <si>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WHO Recommendations for Prevention and Treatment of Pre-eclampsia and Eclampsia</t>
    </r>
    <r>
      <rPr>
        <sz val="11"/>
        <rFont val="Calibri"/>
        <family val="2"/>
        <scheme val="minor"/>
      </rPr>
      <t xml:space="preserve">, Geneva: WHO, 2011; WHO, </t>
    </r>
    <r>
      <rPr>
        <i/>
        <sz val="11"/>
        <rFont val="Calibri"/>
        <family val="2"/>
        <scheme val="minor"/>
      </rPr>
      <t>Managing Complications in Pregnancy and Childbirth:  A Guide for Midwives and Doctors</t>
    </r>
    <r>
      <rPr>
        <sz val="11"/>
        <rFont val="Calibri"/>
        <family val="2"/>
        <scheme val="minor"/>
      </rPr>
      <t>, Geneva: WHO, 2007.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</si>
  <si>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Pregnancy, Childbirth, Postpartum and Newborn Care: A Guide for Essential Practice</t>
    </r>
    <r>
      <rPr>
        <sz val="11"/>
        <rFont val="Calibri"/>
        <family val="2"/>
        <scheme val="minor"/>
      </rPr>
      <t>, Geneva: WHO, 2006.</t>
    </r>
  </si>
  <si>
    <r>
      <t xml:space="preserve">PREECLAMPSIA CASE MANAGEMENT—MILD CASES </t>
    </r>
    <r>
      <rPr>
        <u/>
        <sz val="11"/>
        <rFont val="Calibri"/>
        <family val="2"/>
        <scheme val="minor"/>
      </rPr>
      <t>&gt;</t>
    </r>
    <r>
      <rPr>
        <sz val="11"/>
        <rFont val="Calibri"/>
        <family val="2"/>
        <scheme val="minor"/>
      </rPr>
      <t>37 WEEKS</t>
    </r>
  </si>
  <si>
    <r>
      <rPr>
        <i/>
        <sz val="11"/>
        <color theme="1"/>
        <rFont val="Calibri"/>
        <family val="2"/>
        <scheme val="minor"/>
      </rPr>
      <t>Sources:</t>
    </r>
    <r>
      <rPr>
        <sz val="11"/>
        <color theme="1"/>
        <rFont val="Calibri"/>
        <family val="2"/>
        <scheme val="minor"/>
      </rPr>
      <t xml:space="preserve"> WHO, Guidelines for the management of sexually transmitted infections, Geneva: WHO, 2003; WHO,</t>
    </r>
    <r>
      <rPr>
        <i/>
        <sz val="11"/>
        <color theme="1"/>
        <rFont val="Calibri"/>
        <family val="2"/>
        <scheme val="minor"/>
      </rPr>
      <t xml:space="preserve"> Expert Consultation and Review of the Latest Evidence to Update Guidelines for the Management of Sexually Transmitted Infections,</t>
    </r>
    <r>
      <rPr>
        <sz val="11"/>
        <color theme="1"/>
        <rFont val="Calibri"/>
        <family val="2"/>
        <scheme val="minor"/>
      </rPr>
      <t xml:space="preserve"> Geneva: WHO, 2011.</t>
    </r>
  </si>
  <si>
    <r>
      <rPr>
        <i/>
        <sz val="11"/>
        <color theme="1"/>
        <rFont val="Calibri"/>
        <family val="2"/>
        <scheme val="minor"/>
      </rPr>
      <t>Sources:</t>
    </r>
    <r>
      <rPr>
        <sz val="11"/>
        <color theme="1"/>
        <rFont val="Calibri"/>
        <family val="2"/>
        <scheme val="minor"/>
      </rPr>
      <t xml:space="preserve"> WHO, </t>
    </r>
    <r>
      <rPr>
        <i/>
        <sz val="11"/>
        <color theme="1"/>
        <rFont val="Calibri"/>
        <family val="2"/>
        <scheme val="minor"/>
      </rPr>
      <t>Clinical management of abortion complications,</t>
    </r>
    <r>
      <rPr>
        <sz val="11"/>
        <color theme="1"/>
        <rFont val="Calibri"/>
        <family val="2"/>
        <scheme val="minor"/>
      </rPr>
      <t xml:space="preserve"> Geneva: WHO, 1994; Vlassoff M et al., The health system cost of post-abortion care in Rwanda, </t>
    </r>
    <r>
      <rPr>
        <i/>
        <sz val="11"/>
        <color theme="1"/>
        <rFont val="Calibri"/>
        <family val="2"/>
        <scheme val="minor"/>
      </rPr>
      <t xml:space="preserve">Health Policy and Planning, </t>
    </r>
    <r>
      <rPr>
        <sz val="11"/>
        <color theme="1"/>
        <rFont val="Calibri"/>
        <family val="2"/>
        <scheme val="minor"/>
      </rPr>
      <t xml:space="preserve">2015, 30(2):223–233; Vlassoff M et al., The health system cost of post-abortion care in Uganda, </t>
    </r>
    <r>
      <rPr>
        <i/>
        <sz val="11"/>
        <color theme="1"/>
        <rFont val="Calibri"/>
        <family val="2"/>
        <scheme val="minor"/>
      </rPr>
      <t>Health Policy and Planning,</t>
    </r>
    <r>
      <rPr>
        <sz val="11"/>
        <color theme="1"/>
        <rFont val="Calibri"/>
        <family val="2"/>
        <scheme val="minor"/>
      </rPr>
      <t xml:space="preserve"> 2014, 29(1):56–66. WHO, </t>
    </r>
    <r>
      <rPr>
        <i/>
        <sz val="11"/>
        <color theme="1"/>
        <rFont val="Calibri"/>
        <family val="2"/>
        <scheme val="minor"/>
      </rPr>
      <t>Safe Abortion: Technical and Policy Guidance for Health Systems,</t>
    </r>
    <r>
      <rPr>
        <sz val="11"/>
        <color theme="1"/>
        <rFont val="Calibri"/>
        <family val="2"/>
        <scheme val="minor"/>
      </rPr>
      <t xml:space="preserve"> 2nd ed., Geneva: WHO, 2012.</t>
    </r>
  </si>
  <si>
    <r>
      <rPr>
        <i/>
        <sz val="11"/>
        <rFont val="Calibri"/>
        <family val="2"/>
        <scheme val="minor"/>
      </rPr>
      <t>Sources: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Safe Abortion: Technical and Policy Guidance for Health Systems,</t>
    </r>
    <r>
      <rPr>
        <sz val="11"/>
        <rFont val="Calibri"/>
        <family val="2"/>
        <scheme val="minor"/>
      </rPr>
      <t xml:space="preserve"> 2nd ed., Geneva: WHO, 2012; Low N et al., Perioperative antibiotics to prevent infection after first-trimester abortion, </t>
    </r>
    <r>
      <rPr>
        <i/>
        <sz val="11"/>
        <rFont val="Calibri"/>
        <family val="2"/>
        <scheme val="minor"/>
      </rPr>
      <t xml:space="preserve">Cochrane Database of Systematic Reviews, </t>
    </r>
    <r>
      <rPr>
        <sz val="11"/>
        <rFont val="Calibri"/>
        <family val="2"/>
        <scheme val="minor"/>
      </rPr>
      <t>2012, Issue 3, No. CD005217.</t>
    </r>
  </si>
  <si>
    <r>
      <rPr>
        <i/>
        <sz val="11"/>
        <color theme="1"/>
        <rFont val="Calibri"/>
        <family val="2"/>
        <scheme val="minor"/>
      </rPr>
      <t xml:space="preserve">Source: </t>
    </r>
    <r>
      <rPr>
        <sz val="11"/>
        <color theme="1"/>
        <rFont val="Calibri"/>
        <family val="2"/>
        <scheme val="minor"/>
      </rPr>
      <t xml:space="preserve">WHO, </t>
    </r>
    <r>
      <rPr>
        <i/>
        <sz val="11"/>
        <color theme="1"/>
        <rFont val="Calibri"/>
        <family val="2"/>
        <scheme val="minor"/>
      </rPr>
      <t xml:space="preserve">Managing Complications in Pregnancy and Childbirth: A Guide for Midwives and Doctors, </t>
    </r>
    <r>
      <rPr>
        <sz val="11"/>
        <color theme="1"/>
        <rFont val="Calibri"/>
        <family val="2"/>
        <scheme val="minor"/>
      </rPr>
      <t>Geneva: WHO, 2007.</t>
    </r>
  </si>
  <si>
    <r>
      <rPr>
        <i/>
        <sz val="11"/>
        <rFont val="Calibri"/>
        <family val="2"/>
        <scheme val="minor"/>
      </rPr>
      <t>Note:</t>
    </r>
    <r>
      <rPr>
        <sz val="11"/>
        <rFont val="Calibri"/>
        <family val="2"/>
        <scheme val="minor"/>
      </rPr>
      <t xml:space="preserve"> na=not applicable since staff salaries vary by country.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</si>
  <si>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 xml:space="preserve">Managing Complications in Pregnancy and Childbirth: A Guide for Midwives and Doctors, http://www.who.int/entity/reproductivehealth/publications/maternal_perinatal_health/effective_antenatal_care.pdf, </t>
    </r>
    <r>
      <rPr>
        <sz val="11"/>
        <rFont val="Calibri"/>
        <family val="2"/>
        <scheme val="minor"/>
      </rPr>
      <t>Geneva: WHO, 2007.</t>
    </r>
  </si>
  <si>
    <r>
      <rPr>
        <i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WHO, </t>
    </r>
    <r>
      <rPr>
        <i/>
        <sz val="11"/>
        <rFont val="Calibri"/>
        <family val="2"/>
        <scheme val="minor"/>
      </rPr>
      <t>Managing Complications in Pregnancy and Childbirth: A Guide for Midwives and Doctors,</t>
    </r>
    <r>
      <rPr>
        <sz val="11"/>
        <rFont val="Calibri"/>
        <family val="2"/>
        <scheme val="minor"/>
      </rPr>
      <t xml:space="preserve"> http://www.who.int/entity/reproductivehealth/publications/maternal_perinatal_health/effective_antenatal_care.pdf, Geneva: WHO, 2007.</t>
    </r>
  </si>
  <si>
    <r>
      <rPr>
        <i/>
        <sz val="11"/>
        <rFont val="Calibri"/>
        <family val="2"/>
        <scheme val="minor"/>
      </rPr>
      <t xml:space="preserve">Sources: </t>
    </r>
    <r>
      <rPr>
        <sz val="11"/>
        <rFont val="Calibri"/>
        <family val="2"/>
        <scheme val="minor"/>
      </rPr>
      <t xml:space="preserve">WHO, </t>
    </r>
    <r>
      <rPr>
        <i/>
        <sz val="11"/>
        <rFont val="Calibri"/>
        <family val="2"/>
        <scheme val="minor"/>
      </rPr>
      <t>Prevention and Treatment of Pre-eclampsia and Eclampsia: Summary of Recommendations,</t>
    </r>
    <r>
      <rPr>
        <sz val="11"/>
        <rFont val="Calibri"/>
        <family val="2"/>
        <scheme val="minor"/>
      </rPr>
      <t xml:space="preserve"> Geneva: WHO, 2011;  WHO, </t>
    </r>
    <r>
      <rPr>
        <i/>
        <sz val="11"/>
        <rFont val="Calibri"/>
        <family val="2"/>
        <scheme val="minor"/>
      </rPr>
      <t>WHO Recommendations for Prevention and Treatment of Pre-eclampsia and Eclampsia</t>
    </r>
    <r>
      <rPr>
        <sz val="11"/>
        <rFont val="Calibri"/>
        <family val="2"/>
        <scheme val="minor"/>
      </rPr>
      <t xml:space="preserve">, Geneva: WHO, 2011; WHO, </t>
    </r>
    <r>
      <rPr>
        <i/>
        <sz val="11"/>
        <rFont val="Calibri"/>
        <family val="2"/>
        <scheme val="minor"/>
      </rPr>
      <t xml:space="preserve">Managing Complications in Pregnancy and Childbirth: A Guide for Midwives and Doctors, http://www.who.int/entity/reproductivehealth/publications/maternal_perinatal_health/effective_antenatal_care.pdf, </t>
    </r>
    <r>
      <rPr>
        <sz val="11"/>
        <rFont val="Calibri"/>
        <family val="2"/>
        <scheme val="minor"/>
      </rPr>
      <t>Geneva: WHO, 2007.</t>
    </r>
  </si>
  <si>
    <t>39. ABORTION PROVISION</t>
  </si>
  <si>
    <t>40. POSTABORTION CARE</t>
  </si>
  <si>
    <t>47. MANAGEMENT OF SEVERE INFECTION FOR NEONATES</t>
  </si>
  <si>
    <t>49. VOLUNTARY COUNSELING AND TESTING FOR HIV</t>
  </si>
  <si>
    <t>VOLUNTARY COUNSELING AND TESTING FOR HIV</t>
  </si>
  <si>
    <t>50. ANTIRETROVIRAL THERAPY FOR WOMEN</t>
  </si>
  <si>
    <t>51. HIV TESTING IN NEWBORNS</t>
  </si>
  <si>
    <t>52. ANTIRETROVIRAL THERAPY FOR NEWBORNS</t>
  </si>
  <si>
    <t>https://www.guttmacher.org/report/adding-it-costs-and-benefits-investing-sexual-and-reproductive-health-2014-methodology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</si>
</sst>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7" formatCode="&quot;$&quot;#,##0.00_);\(&quot;$&quot;#,##0.00\)"/>
    <numFmt numFmtId="44" formatCode="_(&quot;$&quot;* #,##0.00_);_(&quot;$&quot;* \(#,##0.00\);_(&quot;$&quot;* &quot;-&quot;??_);_(@_)"/>
    <numFmt numFmtId="164" formatCode="0.0"/>
    <numFmt numFmtId="165" formatCode="0000000"/>
    <numFmt numFmtId="166" formatCode="0.000"/>
    <numFmt numFmtId="167" formatCode="&quot;$&quot;#,##0.00"/>
    <numFmt numFmtId="168" formatCode="&quot;$&quot;#,##0.0000"/>
    <numFmt numFmtId="169" formatCode="&quot;$&quot;#,##0.000"/>
    <numFmt numFmtId="170" formatCode="_(&quot;$&quot;* #,##0.000_);_(&quot;$&quot;* \(#,##0.000\);_(&quot;$&quot;* &quot;-&quot;??_);_(@_)"/>
    <numFmt numFmtId="171" formatCode="_(&quot;$&quot;* #,##0.0000_);_(&quot;$&quot;* \(#,##0.0000\);_(&quot;$&quot;* &quot;-&quot;??_);_(@_)"/>
  </numFmts>
  <fonts count="19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entury Gothic"/>
      <family val="2"/>
    </font>
    <font>
      <i/>
      <sz val="11"/>
      <name val="Arial Narrow"/>
      <family val="2"/>
    </font>
    <font>
      <b/>
      <i/>
      <sz val="10"/>
      <name val="Century Gothic"/>
      <family val="2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</fills>
  <borders count="116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indexed="23"/>
      </left>
      <right style="hair">
        <color indexed="23"/>
      </right>
      <top style="thin">
        <color auto="1"/>
      </top>
      <bottom style="thin">
        <color auto="1"/>
      </bottom>
      <diagonal/>
    </border>
    <border>
      <left style="hair">
        <color indexed="23"/>
      </left>
      <right style="hair">
        <color indexed="23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indexed="23"/>
      </bottom>
      <diagonal/>
    </border>
    <border>
      <left/>
      <right/>
      <top style="medium">
        <color auto="1"/>
      </top>
      <bottom style="hair">
        <color indexed="23"/>
      </bottom>
      <diagonal/>
    </border>
    <border>
      <left/>
      <right style="medium">
        <color auto="1"/>
      </right>
      <top style="medium">
        <color auto="1"/>
      </top>
      <bottom style="hair">
        <color indexed="23"/>
      </bottom>
      <diagonal/>
    </border>
    <border>
      <left style="medium">
        <color auto="1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 style="medium">
        <color auto="1"/>
      </right>
      <top style="hair">
        <color indexed="23"/>
      </top>
      <bottom style="hair">
        <color indexed="23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hair">
        <color indexed="23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indexed="23"/>
      </right>
      <top style="hair">
        <color indexed="23"/>
      </top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/>
      <diagonal/>
    </border>
    <border>
      <left style="medium">
        <color auto="1"/>
      </left>
      <right style="hair">
        <color theme="0" tint="-0.499984740745262"/>
      </right>
      <top style="hair">
        <color theme="0" tint="-0.499984740745262"/>
      </top>
      <bottom style="medium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indexed="23"/>
      </right>
      <top style="hair">
        <color indexed="23"/>
      </top>
      <bottom style="medium">
        <color auto="1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medium">
        <color auto="1"/>
      </bottom>
      <diagonal/>
    </border>
    <border>
      <left style="medium">
        <color auto="1"/>
      </left>
      <right/>
      <top style="hair">
        <color indexed="23"/>
      </top>
      <bottom/>
      <diagonal/>
    </border>
    <border>
      <left/>
      <right/>
      <top style="hair">
        <color indexed="23"/>
      </top>
      <bottom/>
      <diagonal/>
    </border>
    <border>
      <left/>
      <right style="medium">
        <color auto="1"/>
      </right>
      <top style="hair">
        <color indexed="23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indexed="23"/>
      </left>
      <right style="hair">
        <color indexed="23"/>
      </right>
      <top style="thin">
        <color auto="1"/>
      </top>
      <bottom style="medium">
        <color auto="1"/>
      </bottom>
      <diagonal/>
    </border>
    <border>
      <left style="hair">
        <color indexed="23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indexed="23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indexed="23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indexed="23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indexed="23"/>
      </left>
      <right style="medium">
        <color auto="1"/>
      </right>
      <top style="hair">
        <color theme="1"/>
      </top>
      <bottom style="hair">
        <color theme="1"/>
      </bottom>
      <diagonal/>
    </border>
    <border>
      <left style="hair">
        <color indexed="23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hair">
        <color indexed="23"/>
      </left>
      <right/>
      <top style="hair">
        <color indexed="23"/>
      </top>
      <bottom style="hair">
        <color indexed="23"/>
      </bottom>
      <diagonal/>
    </border>
    <border>
      <left style="medium">
        <color auto="1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indexed="23"/>
      </right>
      <top style="hair">
        <color indexed="23"/>
      </top>
      <bottom style="medium">
        <color auto="1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medium">
        <color auto="1"/>
      </bottom>
      <diagonal/>
    </border>
    <border>
      <left/>
      <right/>
      <top style="hair">
        <color indexed="23"/>
      </top>
      <bottom style="medium">
        <color auto="1"/>
      </bottom>
      <diagonal/>
    </border>
    <border>
      <left/>
      <right style="medium">
        <color auto="1"/>
      </right>
      <top style="hair">
        <color indexed="23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indexed="23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hair">
        <color indexed="23"/>
      </left>
      <right style="hair">
        <color indexed="23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</borders>
  <cellStyleXfs count="23">
    <xf numFmtId="0" fontId="0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 applyBorder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226">
    <xf numFmtId="0" fontId="0" fillId="0" borderId="0" xfId="0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/>
    <xf numFmtId="0" fontId="7" fillId="3" borderId="6" xfId="0" applyFont="1" applyFill="1" applyBorder="1" applyAlignment="1">
      <alignment wrapText="1"/>
    </xf>
    <xf numFmtId="0" fontId="7" fillId="3" borderId="9" xfId="0" applyFont="1" applyFill="1" applyBorder="1" applyAlignment="1">
      <alignment wrapText="1"/>
    </xf>
    <xf numFmtId="0" fontId="7" fillId="3" borderId="7" xfId="0" applyFont="1" applyFill="1" applyBorder="1" applyAlignment="1">
      <alignment wrapText="1"/>
    </xf>
    <xf numFmtId="167" fontId="5" fillId="0" borderId="6" xfId="0" applyNumberFormat="1" applyFont="1" applyFill="1" applyBorder="1" applyAlignment="1">
      <alignment wrapText="1"/>
    </xf>
    <xf numFmtId="0" fontId="2" fillId="0" borderId="6" xfId="19" applyFont="1" applyBorder="1" applyAlignment="1">
      <alignment wrapText="1"/>
    </xf>
    <xf numFmtId="0" fontId="3" fillId="0" borderId="6" xfId="0" applyFont="1" applyFill="1" applyBorder="1" applyAlignment="1">
      <alignment wrapText="1"/>
    </xf>
    <xf numFmtId="167" fontId="3" fillId="0" borderId="6" xfId="0" applyNumberFormat="1" applyFont="1" applyFill="1" applyBorder="1" applyAlignment="1">
      <alignment wrapText="1"/>
    </xf>
    <xf numFmtId="0" fontId="5" fillId="0" borderId="6" xfId="0" applyFont="1" applyBorder="1" applyAlignment="1">
      <alignment wrapText="1"/>
    </xf>
    <xf numFmtId="0" fontId="9" fillId="0" borderId="0" xfId="0" applyFont="1" applyAlignment="1">
      <alignment wrapText="1"/>
    </xf>
    <xf numFmtId="0" fontId="5" fillId="0" borderId="6" xfId="0" applyFont="1" applyFill="1" applyBorder="1" applyAlignment="1">
      <alignment wrapText="1"/>
    </xf>
    <xf numFmtId="167" fontId="5" fillId="0" borderId="9" xfId="0" applyNumberFormat="1" applyFont="1" applyFill="1" applyBorder="1" applyAlignment="1">
      <alignment wrapText="1"/>
    </xf>
    <xf numFmtId="0" fontId="5" fillId="0" borderId="0" xfId="0" applyFont="1" applyAlignment="1">
      <alignment horizontal="left" wrapText="1"/>
    </xf>
    <xf numFmtId="0" fontId="5" fillId="0" borderId="0" xfId="0" applyFont="1" applyFill="1" applyAlignment="1">
      <alignment wrapText="1"/>
    </xf>
    <xf numFmtId="167" fontId="7" fillId="0" borderId="6" xfId="0" applyNumberFormat="1" applyFont="1" applyFill="1" applyBorder="1" applyAlignment="1">
      <alignment wrapText="1"/>
    </xf>
    <xf numFmtId="167" fontId="3" fillId="0" borderId="9" xfId="0" applyNumberFormat="1" applyFont="1" applyFill="1" applyBorder="1" applyAlignment="1">
      <alignment wrapText="1"/>
    </xf>
    <xf numFmtId="168" fontId="5" fillId="0" borderId="6" xfId="0" applyNumberFormat="1" applyFont="1" applyFill="1" applyBorder="1" applyAlignment="1">
      <alignment wrapText="1"/>
    </xf>
    <xf numFmtId="169" fontId="5" fillId="0" borderId="6" xfId="0" applyNumberFormat="1" applyFont="1" applyFill="1" applyBorder="1" applyAlignment="1">
      <alignment wrapText="1"/>
    </xf>
    <xf numFmtId="169" fontId="5" fillId="0" borderId="9" xfId="0" applyNumberFormat="1" applyFont="1" applyFill="1" applyBorder="1" applyAlignment="1">
      <alignment wrapText="1"/>
    </xf>
    <xf numFmtId="0" fontId="3" fillId="0" borderId="6" xfId="0" applyFont="1" applyFill="1" applyBorder="1" applyAlignment="1">
      <alignment horizontal="left" wrapText="1"/>
    </xf>
    <xf numFmtId="0" fontId="3" fillId="4" borderId="6" xfId="0" applyFont="1" applyFill="1" applyBorder="1" applyAlignment="1">
      <alignment vertical="top" wrapText="1"/>
    </xf>
    <xf numFmtId="0" fontId="5" fillId="0" borderId="8" xfId="0" applyFont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7" xfId="0" applyFont="1" applyBorder="1" applyAlignment="1">
      <alignment wrapText="1"/>
    </xf>
    <xf numFmtId="9" fontId="5" fillId="0" borderId="11" xfId="17" applyFont="1" applyBorder="1" applyAlignment="1">
      <alignment wrapText="1"/>
    </xf>
    <xf numFmtId="9" fontId="3" fillId="0" borderId="6" xfId="0" applyNumberFormat="1" applyFont="1" applyBorder="1" applyAlignment="1">
      <alignment wrapText="1"/>
    </xf>
    <xf numFmtId="0" fontId="5" fillId="0" borderId="0" xfId="0" applyFont="1" applyAlignment="1">
      <alignment vertical="top"/>
    </xf>
    <xf numFmtId="0" fontId="5" fillId="0" borderId="0" xfId="0" applyFont="1" applyFill="1"/>
    <xf numFmtId="0" fontId="10" fillId="0" borderId="0" xfId="0" applyFont="1" applyFill="1" applyAlignment="1"/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vertical="top"/>
    </xf>
    <xf numFmtId="0" fontId="5" fillId="0" borderId="0" xfId="0" applyFont="1" applyFill="1" applyAlignment="1"/>
    <xf numFmtId="0" fontId="10" fillId="0" borderId="0" xfId="0" applyFont="1" applyFill="1" applyAlignment="1">
      <alignment vertical="center"/>
    </xf>
    <xf numFmtId="0" fontId="12" fillId="0" borderId="0" xfId="0" applyFont="1"/>
    <xf numFmtId="0" fontId="0" fillId="0" borderId="0" xfId="0" applyFont="1"/>
    <xf numFmtId="0" fontId="12" fillId="0" borderId="0" xfId="0" applyFont="1" applyAlignment="1"/>
    <xf numFmtId="0" fontId="0" fillId="0" borderId="0" xfId="0" applyFont="1" applyAlignment="1"/>
    <xf numFmtId="0" fontId="5" fillId="9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Fill="1"/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5" fillId="9" borderId="0" xfId="0" applyFont="1" applyFill="1" applyBorder="1" applyAlignment="1">
      <alignment vertical="center"/>
    </xf>
    <xf numFmtId="0" fontId="0" fillId="0" borderId="0" xfId="0" applyFont="1" applyFill="1" applyBorder="1" applyAlignment="1"/>
    <xf numFmtId="0" fontId="0" fillId="0" borderId="0" xfId="0" applyFont="1" applyFill="1" applyBorder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vertical="center"/>
    </xf>
    <xf numFmtId="0" fontId="5" fillId="0" borderId="0" xfId="5" applyFont="1" applyFill="1" applyBorder="1" applyAlignment="1"/>
    <xf numFmtId="0" fontId="5" fillId="0" borderId="0" xfId="5" applyFont="1" applyFill="1" applyBorder="1" applyAlignment="1">
      <alignment vertical="center"/>
    </xf>
    <xf numFmtId="2" fontId="10" fillId="7" borderId="55" xfId="1" applyNumberFormat="1" applyFont="1" applyFill="1" applyBorder="1" applyAlignment="1">
      <alignment horizontal="center" wrapText="1"/>
    </xf>
    <xf numFmtId="2" fontId="10" fillId="7" borderId="62" xfId="1" applyNumberFormat="1" applyFont="1" applyFill="1" applyBorder="1" applyAlignment="1">
      <alignment horizontal="center" wrapText="1"/>
    </xf>
    <xf numFmtId="2" fontId="10" fillId="7" borderId="39" xfId="1" applyNumberFormat="1" applyFont="1" applyFill="1" applyBorder="1" applyAlignment="1">
      <alignment horizontal="center" wrapText="1"/>
    </xf>
    <xf numFmtId="2" fontId="10" fillId="7" borderId="40" xfId="1" applyNumberFormat="1" applyFont="1" applyFill="1" applyBorder="1" applyAlignment="1">
      <alignment horizontal="center" wrapText="1"/>
    </xf>
    <xf numFmtId="0" fontId="5" fillId="4" borderId="55" xfId="15" applyFont="1" applyFill="1" applyBorder="1" applyAlignment="1">
      <alignment wrapText="1"/>
    </xf>
    <xf numFmtId="9" fontId="5" fillId="4" borderId="62" xfId="1" applyNumberFormat="1" applyFont="1" applyFill="1" applyBorder="1" applyAlignment="1">
      <alignment horizontal="right"/>
    </xf>
    <xf numFmtId="0" fontId="5" fillId="4" borderId="62" xfId="5" applyFont="1" applyFill="1" applyBorder="1" applyAlignment="1">
      <alignment wrapText="1"/>
    </xf>
    <xf numFmtId="0" fontId="5" fillId="4" borderId="62" xfId="15" applyFont="1" applyFill="1" applyBorder="1" applyAlignment="1">
      <alignment horizontal="right"/>
    </xf>
    <xf numFmtId="0" fontId="5" fillId="4" borderId="62" xfId="15" applyFont="1" applyFill="1" applyBorder="1" applyAlignment="1"/>
    <xf numFmtId="1" fontId="5" fillId="4" borderId="62" xfId="1" applyNumberFormat="1" applyFont="1" applyFill="1" applyBorder="1" applyAlignment="1" applyProtection="1">
      <protection locked="0"/>
    </xf>
    <xf numFmtId="44" fontId="5" fillId="0" borderId="62" xfId="16" applyFont="1" applyBorder="1" applyAlignment="1"/>
    <xf numFmtId="44" fontId="5" fillId="0" borderId="67" xfId="0" applyNumberFormat="1" applyFont="1" applyBorder="1" applyAlignment="1"/>
    <xf numFmtId="0" fontId="5" fillId="4" borderId="55" xfId="5" applyFont="1" applyFill="1" applyBorder="1" applyAlignment="1">
      <alignment wrapText="1"/>
    </xf>
    <xf numFmtId="0" fontId="5" fillId="4" borderId="70" xfId="5" applyFont="1" applyFill="1" applyBorder="1" applyAlignment="1">
      <alignment wrapText="1"/>
    </xf>
    <xf numFmtId="9" fontId="5" fillId="4" borderId="71" xfId="1" applyNumberFormat="1" applyFont="1" applyFill="1" applyBorder="1" applyAlignment="1">
      <alignment horizontal="right"/>
    </xf>
    <xf numFmtId="0" fontId="5" fillId="4" borderId="71" xfId="5" applyFont="1" applyFill="1" applyBorder="1" applyAlignment="1">
      <alignment wrapText="1"/>
    </xf>
    <xf numFmtId="0" fontId="5" fillId="4" borderId="71" xfId="5" applyFont="1" applyFill="1" applyBorder="1" applyAlignment="1"/>
    <xf numFmtId="1" fontId="5" fillId="4" borderId="71" xfId="1" applyNumberFormat="1" applyFont="1" applyFill="1" applyBorder="1" applyAlignment="1" applyProtection="1">
      <protection locked="0"/>
    </xf>
    <xf numFmtId="44" fontId="5" fillId="0" borderId="71" xfId="16" applyFont="1" applyBorder="1" applyAlignment="1"/>
    <xf numFmtId="44" fontId="5" fillId="0" borderId="72" xfId="0" applyNumberFormat="1" applyFont="1" applyBorder="1" applyAlignment="1"/>
    <xf numFmtId="0" fontId="10" fillId="4" borderId="73" xfId="0" applyFont="1" applyFill="1" applyBorder="1" applyAlignment="1"/>
    <xf numFmtId="9" fontId="10" fillId="4" borderId="33" xfId="5" applyNumberFormat="1" applyFont="1" applyFill="1" applyBorder="1" applyAlignment="1"/>
    <xf numFmtId="0" fontId="10" fillId="4" borderId="33" xfId="1" applyFont="1" applyFill="1" applyBorder="1" applyAlignment="1">
      <alignment wrapText="1"/>
    </xf>
    <xf numFmtId="0" fontId="10" fillId="4" borderId="33" xfId="1" applyFont="1" applyFill="1" applyBorder="1" applyAlignment="1">
      <alignment horizontal="right"/>
    </xf>
    <xf numFmtId="0" fontId="10" fillId="4" borderId="33" xfId="1" applyFont="1" applyFill="1" applyBorder="1" applyAlignment="1"/>
    <xf numFmtId="1" fontId="10" fillId="4" borderId="33" xfId="1" applyNumberFormat="1" applyFont="1" applyFill="1" applyBorder="1" applyAlignment="1"/>
    <xf numFmtId="44" fontId="10" fillId="0" borderId="33" xfId="16" applyFont="1" applyBorder="1" applyAlignment="1"/>
    <xf numFmtId="44" fontId="10" fillId="0" borderId="86" xfId="0" applyNumberFormat="1" applyFont="1" applyBorder="1" applyAlignment="1"/>
    <xf numFmtId="2" fontId="10" fillId="7" borderId="82" xfId="1" applyNumberFormat="1" applyFont="1" applyFill="1" applyBorder="1" applyAlignment="1">
      <alignment horizontal="center" wrapText="1"/>
    </xf>
    <xf numFmtId="2" fontId="10" fillId="7" borderId="83" xfId="1" applyNumberFormat="1" applyFont="1" applyFill="1" applyBorder="1" applyAlignment="1">
      <alignment horizontal="center" wrapText="1"/>
    </xf>
    <xf numFmtId="0" fontId="5" fillId="0" borderId="55" xfId="5" applyFont="1" applyBorder="1" applyAlignment="1">
      <alignment vertical="top" wrapText="1"/>
    </xf>
    <xf numFmtId="9" fontId="5" fillId="0" borderId="62" xfId="1" applyNumberFormat="1" applyFont="1" applyFill="1" applyBorder="1" applyAlignment="1">
      <alignment horizontal="right" vertical="top"/>
    </xf>
    <xf numFmtId="0" fontId="5" fillId="4" borderId="62" xfId="1" applyFont="1" applyFill="1" applyBorder="1" applyAlignment="1">
      <alignment horizontal="left" vertical="top" wrapText="1"/>
    </xf>
    <xf numFmtId="1" fontId="5" fillId="4" borderId="62" xfId="1" applyNumberFormat="1" applyFont="1" applyFill="1" applyBorder="1" applyAlignment="1">
      <alignment horizontal="right" vertical="top"/>
    </xf>
    <xf numFmtId="0" fontId="5" fillId="4" borderId="62" xfId="1" applyFont="1" applyFill="1" applyBorder="1" applyAlignment="1">
      <alignment vertical="top"/>
    </xf>
    <xf numFmtId="1" fontId="5" fillId="4" borderId="62" xfId="1" applyNumberFormat="1" applyFont="1" applyFill="1" applyBorder="1" applyAlignment="1">
      <alignment vertical="top"/>
    </xf>
    <xf numFmtId="0" fontId="5" fillId="0" borderId="62" xfId="0" applyFont="1" applyBorder="1" applyAlignment="1">
      <alignment horizontal="center" vertical="top"/>
    </xf>
    <xf numFmtId="0" fontId="5" fillId="0" borderId="67" xfId="0" applyFont="1" applyBorder="1" applyAlignment="1">
      <alignment horizontal="center" vertical="top"/>
    </xf>
    <xf numFmtId="0" fontId="5" fillId="4" borderId="68" xfId="1" applyFont="1" applyFill="1" applyBorder="1" applyAlignment="1">
      <alignment wrapText="1"/>
    </xf>
    <xf numFmtId="9" fontId="5" fillId="0" borderId="65" xfId="1" applyNumberFormat="1" applyFont="1" applyFill="1" applyBorder="1" applyAlignment="1">
      <alignment horizontal="right"/>
    </xf>
    <xf numFmtId="0" fontId="5" fillId="4" borderId="65" xfId="5" applyFont="1" applyFill="1" applyBorder="1" applyAlignment="1">
      <alignment wrapText="1"/>
    </xf>
    <xf numFmtId="0" fontId="5" fillId="4" borderId="65" xfId="5" applyFont="1" applyFill="1" applyBorder="1" applyAlignment="1"/>
    <xf numFmtId="1" fontId="5" fillId="4" borderId="65" xfId="1" applyNumberFormat="1" applyFont="1" applyFill="1" applyBorder="1" applyAlignment="1">
      <alignment wrapText="1"/>
    </xf>
    <xf numFmtId="0" fontId="5" fillId="0" borderId="65" xfId="0" applyFont="1" applyBorder="1" applyAlignment="1">
      <alignment horizontal="center"/>
    </xf>
    <xf numFmtId="0" fontId="5" fillId="0" borderId="69" xfId="0" applyFont="1" applyBorder="1" applyAlignment="1">
      <alignment horizontal="center"/>
    </xf>
    <xf numFmtId="0" fontId="10" fillId="3" borderId="55" xfId="1" applyFont="1" applyFill="1" applyBorder="1" applyAlignment="1">
      <alignment wrapText="1"/>
    </xf>
    <xf numFmtId="9" fontId="5" fillId="3" borderId="62" xfId="1" applyNumberFormat="1" applyFont="1" applyFill="1" applyBorder="1" applyAlignment="1">
      <alignment horizontal="right"/>
    </xf>
    <xf numFmtId="0" fontId="5" fillId="3" borderId="62" xfId="1" applyFont="1" applyFill="1" applyBorder="1" applyAlignment="1">
      <alignment wrapText="1"/>
    </xf>
    <xf numFmtId="0" fontId="5" fillId="3" borderId="62" xfId="1" applyNumberFormat="1" applyFont="1" applyFill="1" applyBorder="1" applyAlignment="1">
      <alignment horizontal="right"/>
    </xf>
    <xf numFmtId="0" fontId="5" fillId="3" borderId="62" xfId="1" applyFont="1" applyFill="1" applyBorder="1" applyAlignment="1"/>
    <xf numFmtId="1" fontId="5" fillId="3" borderId="62" xfId="1" applyNumberFormat="1" applyFont="1" applyFill="1" applyBorder="1" applyAlignment="1"/>
    <xf numFmtId="0" fontId="5" fillId="3" borderId="62" xfId="5" applyFont="1" applyFill="1" applyBorder="1" applyAlignment="1" applyProtection="1">
      <protection locked="0"/>
    </xf>
    <xf numFmtId="1" fontId="5" fillId="3" borderId="67" xfId="1" applyNumberFormat="1" applyFont="1" applyFill="1" applyBorder="1" applyAlignment="1" applyProtection="1">
      <protection locked="0"/>
    </xf>
    <xf numFmtId="0" fontId="5" fillId="0" borderId="55" xfId="5" applyFont="1" applyBorder="1" applyAlignment="1">
      <alignment wrapText="1"/>
    </xf>
    <xf numFmtId="9" fontId="5" fillId="0" borderId="62" xfId="1" applyNumberFormat="1" applyFont="1" applyFill="1" applyBorder="1" applyAlignment="1">
      <alignment horizontal="right"/>
    </xf>
    <xf numFmtId="0" fontId="5" fillId="4" borderId="62" xfId="1" applyFont="1" applyFill="1" applyBorder="1" applyAlignment="1">
      <alignment wrapText="1"/>
    </xf>
    <xf numFmtId="0" fontId="5" fillId="4" borderId="62" xfId="1" applyNumberFormat="1" applyFont="1" applyFill="1" applyBorder="1" applyAlignment="1">
      <alignment horizontal="right"/>
    </xf>
    <xf numFmtId="0" fontId="5" fillId="4" borderId="62" xfId="1" applyFont="1" applyFill="1" applyBorder="1" applyAlignment="1"/>
    <xf numFmtId="1" fontId="5" fillId="4" borderId="62" xfId="1" applyNumberFormat="1" applyFont="1" applyFill="1" applyBorder="1" applyAlignment="1"/>
    <xf numFmtId="0" fontId="5" fillId="0" borderId="55" xfId="11" applyFont="1" applyFill="1" applyBorder="1" applyAlignment="1">
      <alignment wrapText="1"/>
    </xf>
    <xf numFmtId="0" fontId="5" fillId="4" borderId="55" xfId="1" applyFont="1" applyFill="1" applyBorder="1" applyAlignment="1">
      <alignment wrapText="1"/>
    </xf>
    <xf numFmtId="0" fontId="10" fillId="3" borderId="55" xfId="11" applyFont="1" applyFill="1" applyBorder="1" applyAlignment="1">
      <alignment wrapText="1"/>
    </xf>
    <xf numFmtId="0" fontId="5" fillId="0" borderId="70" xfId="5" applyFont="1" applyBorder="1" applyAlignment="1">
      <alignment wrapText="1"/>
    </xf>
    <xf numFmtId="9" fontId="5" fillId="0" borderId="71" xfId="1" applyNumberFormat="1" applyFont="1" applyFill="1" applyBorder="1" applyAlignment="1">
      <alignment horizontal="right"/>
    </xf>
    <xf numFmtId="0" fontId="5" fillId="4" borderId="71" xfId="1" applyFont="1" applyFill="1" applyBorder="1" applyAlignment="1">
      <alignment wrapText="1"/>
    </xf>
    <xf numFmtId="0" fontId="5" fillId="4" borderId="71" xfId="1" applyNumberFormat="1" applyFont="1" applyFill="1" applyBorder="1" applyAlignment="1">
      <alignment horizontal="right"/>
    </xf>
    <xf numFmtId="0" fontId="5" fillId="4" borderId="71" xfId="1" applyFont="1" applyFill="1" applyBorder="1" applyAlignment="1"/>
    <xf numFmtId="1" fontId="5" fillId="4" borderId="71" xfId="1" applyNumberFormat="1" applyFont="1" applyFill="1" applyBorder="1" applyAlignment="1"/>
    <xf numFmtId="2" fontId="10" fillId="7" borderId="82" xfId="1" applyNumberFormat="1" applyFont="1" applyFill="1" applyBorder="1" applyAlignment="1">
      <alignment horizontal="center" vertical="center" wrapText="1"/>
    </xf>
    <xf numFmtId="2" fontId="10" fillId="7" borderId="83" xfId="1" applyNumberFormat="1" applyFont="1" applyFill="1" applyBorder="1" applyAlignment="1">
      <alignment horizontal="center" vertical="center" wrapText="1"/>
    </xf>
    <xf numFmtId="2" fontId="10" fillId="7" borderId="84" xfId="1" applyNumberFormat="1" applyFont="1" applyFill="1" applyBorder="1" applyAlignment="1">
      <alignment horizontal="center" vertical="center" wrapText="1"/>
    </xf>
    <xf numFmtId="0" fontId="5" fillId="4" borderId="68" xfId="1" applyFont="1" applyFill="1" applyBorder="1" applyAlignment="1">
      <alignment vertical="top" wrapText="1"/>
    </xf>
    <xf numFmtId="9" fontId="5" fillId="0" borderId="65" xfId="1" applyNumberFormat="1" applyFont="1" applyFill="1" applyBorder="1" applyAlignment="1">
      <alignment horizontal="right" vertical="top"/>
    </xf>
    <xf numFmtId="0" fontId="5" fillId="4" borderId="65" xfId="5" applyFont="1" applyFill="1" applyBorder="1" applyAlignment="1">
      <alignment vertical="top" wrapText="1"/>
    </xf>
    <xf numFmtId="0" fontId="5" fillId="4" borderId="65" xfId="5" applyFont="1" applyFill="1" applyBorder="1" applyAlignment="1">
      <alignment vertical="top"/>
    </xf>
    <xf numFmtId="1" fontId="5" fillId="4" borderId="65" xfId="1" applyNumberFormat="1" applyFont="1" applyFill="1" applyBorder="1" applyAlignment="1">
      <alignment vertical="top" wrapText="1"/>
    </xf>
    <xf numFmtId="0" fontId="5" fillId="0" borderId="65" xfId="0" applyFont="1" applyBorder="1" applyAlignment="1">
      <alignment horizontal="center" vertical="top"/>
    </xf>
    <xf numFmtId="0" fontId="5" fillId="0" borderId="69" xfId="0" applyFont="1" applyBorder="1" applyAlignment="1">
      <alignment horizontal="center" vertical="top"/>
    </xf>
    <xf numFmtId="0" fontId="5" fillId="0" borderId="55" xfId="11" applyFont="1" applyFill="1" applyBorder="1" applyAlignment="1"/>
    <xf numFmtId="0" fontId="5" fillId="0" borderId="62" xfId="1" applyFont="1" applyFill="1" applyBorder="1" applyAlignment="1">
      <alignment vertical="top" wrapText="1"/>
    </xf>
    <xf numFmtId="0" fontId="5" fillId="0" borderId="62" xfId="1" applyNumberFormat="1" applyFont="1" applyFill="1" applyBorder="1" applyAlignment="1">
      <alignment horizontal="right" vertical="top"/>
    </xf>
    <xf numFmtId="0" fontId="5" fillId="0" borderId="62" xfId="1" applyFont="1" applyFill="1" applyBorder="1" applyAlignment="1">
      <alignment vertical="top"/>
    </xf>
    <xf numFmtId="1" fontId="5" fillId="0" borderId="62" xfId="1" applyNumberFormat="1" applyFont="1" applyFill="1" applyBorder="1" applyAlignment="1">
      <alignment vertical="top"/>
    </xf>
    <xf numFmtId="44" fontId="5" fillId="0" borderId="62" xfId="16" applyFont="1" applyFill="1" applyBorder="1" applyAlignment="1"/>
    <xf numFmtId="44" fontId="5" fillId="0" borderId="67" xfId="1" applyNumberFormat="1" applyFont="1" applyFill="1" applyBorder="1" applyAlignment="1">
      <alignment vertical="top"/>
    </xf>
    <xf numFmtId="0" fontId="0" fillId="0" borderId="55" xfId="0" applyFont="1" applyFill="1" applyBorder="1"/>
    <xf numFmtId="2" fontId="10" fillId="7" borderId="84" xfId="1" applyNumberFormat="1" applyFont="1" applyFill="1" applyBorder="1" applyAlignment="1">
      <alignment horizontal="center" wrapText="1"/>
    </xf>
    <xf numFmtId="2" fontId="10" fillId="3" borderId="55" xfId="1" applyNumberFormat="1" applyFont="1" applyFill="1" applyBorder="1" applyAlignment="1">
      <alignment wrapText="1"/>
    </xf>
    <xf numFmtId="2" fontId="10" fillId="3" borderId="62" xfId="1" applyNumberFormat="1" applyFont="1" applyFill="1" applyBorder="1" applyAlignment="1">
      <alignment horizontal="right"/>
    </xf>
    <xf numFmtId="2" fontId="10" fillId="3" borderId="62" xfId="1" applyNumberFormat="1" applyFont="1" applyFill="1" applyBorder="1" applyAlignment="1">
      <alignment wrapText="1"/>
    </xf>
    <xf numFmtId="0" fontId="5" fillId="4" borderId="62" xfId="5" applyFont="1" applyFill="1" applyBorder="1" applyAlignment="1" applyProtection="1">
      <protection locked="0"/>
    </xf>
    <xf numFmtId="0" fontId="5" fillId="4" borderId="62" xfId="5" applyFont="1" applyFill="1" applyBorder="1" applyAlignment="1"/>
    <xf numFmtId="0" fontId="5" fillId="3" borderId="62" xfId="5" applyFont="1" applyFill="1" applyBorder="1" applyAlignment="1">
      <alignment horizontal="left" wrapText="1"/>
    </xf>
    <xf numFmtId="1" fontId="5" fillId="3" borderId="62" xfId="1" applyNumberFormat="1" applyFont="1" applyFill="1" applyBorder="1" applyAlignment="1" applyProtection="1">
      <protection locked="0"/>
    </xf>
    <xf numFmtId="0" fontId="5" fillId="4" borderId="68" xfId="1" applyFont="1" applyFill="1" applyBorder="1" applyAlignment="1">
      <alignment vertical="center" wrapText="1"/>
    </xf>
    <xf numFmtId="9" fontId="5" fillId="0" borderId="65" xfId="1" applyNumberFormat="1" applyFont="1" applyFill="1" applyBorder="1" applyAlignment="1">
      <alignment horizontal="right" vertical="center"/>
    </xf>
    <xf numFmtId="0" fontId="5" fillId="4" borderId="65" xfId="5" applyFont="1" applyFill="1" applyBorder="1" applyAlignment="1">
      <alignment vertical="center" wrapText="1"/>
    </xf>
    <xf numFmtId="0" fontId="5" fillId="4" borderId="65" xfId="5" applyFont="1" applyFill="1" applyBorder="1" applyAlignment="1">
      <alignment vertical="center"/>
    </xf>
    <xf numFmtId="1" fontId="5" fillId="4" borderId="65" xfId="1" applyNumberFormat="1" applyFont="1" applyFill="1" applyBorder="1" applyAlignment="1">
      <alignment vertical="center" wrapText="1"/>
    </xf>
    <xf numFmtId="0" fontId="5" fillId="0" borderId="65" xfId="0" applyFont="1" applyBorder="1" applyAlignment="1">
      <alignment horizontal="center" vertical="center"/>
    </xf>
    <xf numFmtId="0" fontId="5" fillId="0" borderId="69" xfId="0" applyFont="1" applyBorder="1" applyAlignment="1">
      <alignment horizontal="center" vertical="center"/>
    </xf>
    <xf numFmtId="0" fontId="10" fillId="3" borderId="14" xfId="5" applyFont="1" applyFill="1" applyBorder="1" applyAlignment="1">
      <alignment wrapText="1"/>
    </xf>
    <xf numFmtId="0" fontId="5" fillId="3" borderId="15" xfId="5" applyFont="1" applyFill="1" applyBorder="1" applyAlignment="1"/>
    <xf numFmtId="0" fontId="5" fillId="3" borderId="15" xfId="5" applyFont="1" applyFill="1" applyBorder="1" applyAlignment="1">
      <alignment horizontal="left"/>
    </xf>
    <xf numFmtId="0" fontId="5" fillId="3" borderId="16" xfId="5" applyFont="1" applyFill="1" applyBorder="1" applyAlignment="1">
      <alignment horizontal="left"/>
    </xf>
    <xf numFmtId="0" fontId="17" fillId="0" borderId="0" xfId="0" applyFont="1"/>
    <xf numFmtId="0" fontId="5" fillId="4" borderId="55" xfId="13" applyFont="1" applyFill="1" applyBorder="1" applyAlignment="1">
      <alignment wrapText="1"/>
    </xf>
    <xf numFmtId="9" fontId="5" fillId="4" borderId="62" xfId="13" applyNumberFormat="1" applyFont="1" applyFill="1" applyBorder="1" applyAlignment="1"/>
    <xf numFmtId="0" fontId="5" fillId="4" borderId="62" xfId="13" applyFont="1" applyFill="1" applyBorder="1" applyAlignment="1">
      <alignment wrapText="1"/>
    </xf>
    <xf numFmtId="0" fontId="5" fillId="4" borderId="62" xfId="13" applyFont="1" applyFill="1" applyBorder="1" applyAlignment="1"/>
    <xf numFmtId="0" fontId="5" fillId="4" borderId="62" xfId="13" applyFont="1" applyFill="1" applyBorder="1" applyAlignment="1">
      <alignment horizontal="right"/>
    </xf>
    <xf numFmtId="1" fontId="5" fillId="4" borderId="62" xfId="1" applyNumberFormat="1" applyFont="1" applyFill="1" applyBorder="1" applyAlignment="1">
      <alignment horizontal="right"/>
    </xf>
    <xf numFmtId="7" fontId="5" fillId="0" borderId="62" xfId="16" applyNumberFormat="1" applyFont="1" applyBorder="1" applyAlignment="1"/>
    <xf numFmtId="0" fontId="5" fillId="4" borderId="70" xfId="13" applyFont="1" applyFill="1" applyBorder="1" applyAlignment="1">
      <alignment wrapText="1"/>
    </xf>
    <xf numFmtId="1" fontId="5" fillId="4" borderId="71" xfId="1" applyNumberFormat="1" applyFont="1" applyFill="1" applyBorder="1" applyAlignment="1">
      <alignment horizontal="right"/>
    </xf>
    <xf numFmtId="7" fontId="5" fillId="0" borderId="71" xfId="16" applyNumberFormat="1" applyFont="1" applyBorder="1" applyAlignment="1"/>
    <xf numFmtId="1" fontId="5" fillId="4" borderId="65" xfId="1" applyNumberFormat="1" applyFont="1" applyFill="1" applyBorder="1" applyAlignment="1">
      <alignment horizontal="center"/>
    </xf>
    <xf numFmtId="7" fontId="5" fillId="0" borderId="65" xfId="16" applyNumberFormat="1" applyFont="1" applyBorder="1" applyAlignment="1"/>
    <xf numFmtId="7" fontId="5" fillId="0" borderId="69" xfId="0" applyNumberFormat="1" applyFont="1" applyBorder="1" applyAlignment="1">
      <alignment horizontal="center"/>
    </xf>
    <xf numFmtId="0" fontId="5" fillId="0" borderId="0" xfId="5" applyFont="1" applyAlignment="1">
      <alignment wrapText="1"/>
    </xf>
    <xf numFmtId="0" fontId="5" fillId="0" borderId="0" xfId="5" applyFont="1" applyAlignment="1"/>
    <xf numFmtId="0" fontId="5" fillId="0" borderId="55" xfId="11" applyFont="1" applyFill="1" applyBorder="1" applyAlignment="1">
      <alignment vertical="top" wrapText="1"/>
    </xf>
    <xf numFmtId="0" fontId="5" fillId="4" borderId="62" xfId="1" applyFont="1" applyFill="1" applyBorder="1" applyAlignment="1">
      <alignment vertical="top" wrapText="1"/>
    </xf>
    <xf numFmtId="0" fontId="5" fillId="4" borderId="62" xfId="1" applyNumberFormat="1" applyFont="1" applyFill="1" applyBorder="1" applyAlignment="1">
      <alignment vertical="top"/>
    </xf>
    <xf numFmtId="44" fontId="5" fillId="0" borderId="62" xfId="16" applyFont="1" applyBorder="1" applyAlignment="1">
      <alignment vertical="top"/>
    </xf>
    <xf numFmtId="44" fontId="5" fillId="0" borderId="67" xfId="0" applyNumberFormat="1" applyFont="1" applyBorder="1" applyAlignment="1">
      <alignment vertical="top"/>
    </xf>
    <xf numFmtId="0" fontId="5" fillId="4" borderId="55" xfId="13" applyFont="1" applyFill="1" applyBorder="1" applyAlignment="1">
      <alignment vertical="top" wrapText="1"/>
    </xf>
    <xf numFmtId="9" fontId="5" fillId="4" borderId="62" xfId="13" applyNumberFormat="1" applyFont="1" applyFill="1" applyBorder="1" applyAlignment="1">
      <alignment vertical="top"/>
    </xf>
    <xf numFmtId="0" fontId="5" fillId="4" borderId="62" xfId="13" applyFont="1" applyFill="1" applyBorder="1" applyAlignment="1">
      <alignment vertical="top"/>
    </xf>
    <xf numFmtId="7" fontId="5" fillId="0" borderId="62" xfId="16" applyNumberFormat="1" applyFont="1" applyBorder="1" applyAlignment="1">
      <alignment vertical="top"/>
    </xf>
    <xf numFmtId="0" fontId="5" fillId="4" borderId="70" xfId="13" applyFont="1" applyFill="1" applyBorder="1" applyAlignment="1">
      <alignment vertical="center" wrapText="1"/>
    </xf>
    <xf numFmtId="9" fontId="5" fillId="0" borderId="71" xfId="1" applyNumberFormat="1" applyFont="1" applyFill="1" applyBorder="1" applyAlignment="1">
      <alignment horizontal="right" vertical="center"/>
    </xf>
    <xf numFmtId="1" fontId="5" fillId="4" borderId="71" xfId="1" applyNumberFormat="1" applyFont="1" applyFill="1" applyBorder="1" applyAlignment="1">
      <alignment horizontal="right" vertical="center"/>
    </xf>
    <xf numFmtId="7" fontId="5" fillId="0" borderId="71" xfId="16" applyNumberFormat="1" applyFont="1" applyBorder="1" applyAlignment="1">
      <alignment vertical="center"/>
    </xf>
    <xf numFmtId="44" fontId="5" fillId="0" borderId="72" xfId="0" applyNumberFormat="1" applyFont="1" applyBorder="1" applyAlignment="1">
      <alignment vertical="center"/>
    </xf>
    <xf numFmtId="2" fontId="10" fillId="7" borderId="62" xfId="1" applyNumberFormat="1" applyFont="1" applyFill="1" applyBorder="1" applyAlignment="1">
      <alignment wrapText="1"/>
    </xf>
    <xf numFmtId="2" fontId="10" fillId="7" borderId="67" xfId="1" applyNumberFormat="1" applyFont="1" applyFill="1" applyBorder="1" applyAlignment="1">
      <alignment horizontal="center" wrapText="1"/>
    </xf>
    <xf numFmtId="0" fontId="5" fillId="4" borderId="55" xfId="1" applyFont="1" applyFill="1" applyBorder="1" applyAlignment="1">
      <alignment horizontal="left" wrapText="1"/>
    </xf>
    <xf numFmtId="0" fontId="5" fillId="4" borderId="62" xfId="1" applyFont="1" applyFill="1" applyBorder="1" applyAlignment="1">
      <alignment horizontal="left" wrapText="1"/>
    </xf>
    <xf numFmtId="0" fontId="5" fillId="4" borderId="62" xfId="1" applyFont="1" applyFill="1" applyBorder="1" applyAlignment="1">
      <alignment horizontal="right"/>
    </xf>
    <xf numFmtId="0" fontId="5" fillId="4" borderId="55" xfId="3" applyNumberFormat="1" applyFont="1" applyFill="1" applyBorder="1" applyAlignment="1">
      <alignment wrapText="1"/>
    </xf>
    <xf numFmtId="0" fontId="5" fillId="4" borderId="70" xfId="3" applyNumberFormat="1" applyFont="1" applyFill="1" applyBorder="1" applyAlignment="1">
      <alignment wrapText="1"/>
    </xf>
    <xf numFmtId="9" fontId="5" fillId="4" borderId="71" xfId="13" applyNumberFormat="1" applyFont="1" applyFill="1" applyBorder="1" applyAlignment="1"/>
    <xf numFmtId="0" fontId="5" fillId="4" borderId="71" xfId="13" applyFont="1" applyFill="1" applyBorder="1" applyAlignment="1">
      <alignment wrapText="1"/>
    </xf>
    <xf numFmtId="0" fontId="5" fillId="4" borderId="71" xfId="13" applyFont="1" applyFill="1" applyBorder="1" applyAlignment="1"/>
    <xf numFmtId="0" fontId="5" fillId="0" borderId="62" xfId="0" applyFont="1" applyBorder="1" applyAlignment="1">
      <alignment horizontal="center"/>
    </xf>
    <xf numFmtId="0" fontId="5" fillId="0" borderId="67" xfId="0" applyFont="1" applyBorder="1" applyAlignment="1">
      <alignment horizontal="center"/>
    </xf>
    <xf numFmtId="0" fontId="5" fillId="4" borderId="65" xfId="1" applyFont="1" applyFill="1" applyBorder="1" applyAlignment="1">
      <alignment horizontal="left" wrapText="1"/>
    </xf>
    <xf numFmtId="1" fontId="5" fillId="4" borderId="65" xfId="1" applyNumberFormat="1" applyFont="1" applyFill="1" applyBorder="1" applyAlignment="1">
      <alignment horizontal="right"/>
    </xf>
    <xf numFmtId="0" fontId="5" fillId="4" borderId="65" xfId="1" applyNumberFormat="1" applyFont="1" applyFill="1" applyBorder="1" applyAlignment="1">
      <alignment horizontal="right"/>
    </xf>
    <xf numFmtId="0" fontId="5" fillId="4" borderId="65" xfId="1" applyFont="1" applyFill="1" applyBorder="1" applyAlignment="1"/>
    <xf numFmtId="1" fontId="5" fillId="4" borderId="65" xfId="1" applyNumberFormat="1" applyFont="1" applyFill="1" applyBorder="1" applyAlignment="1"/>
    <xf numFmtId="0" fontId="10" fillId="0" borderId="0" xfId="5" applyFont="1" applyBorder="1" applyAlignment="1">
      <alignment wrapText="1"/>
    </xf>
    <xf numFmtId="9" fontId="10" fillId="4" borderId="0" xfId="5" applyNumberFormat="1" applyFont="1" applyFill="1" applyBorder="1" applyAlignment="1"/>
    <xf numFmtId="0" fontId="10" fillId="4" borderId="0" xfId="5" applyFont="1" applyFill="1" applyBorder="1" applyAlignment="1">
      <alignment wrapText="1"/>
    </xf>
    <xf numFmtId="0" fontId="10" fillId="4" borderId="0" xfId="5" applyFont="1" applyFill="1" applyBorder="1" applyAlignment="1"/>
    <xf numFmtId="0" fontId="10" fillId="4" borderId="0" xfId="1" applyNumberFormat="1" applyFont="1" applyFill="1" applyBorder="1" applyAlignment="1">
      <alignment horizontal="right"/>
    </xf>
    <xf numFmtId="1" fontId="10" fillId="4" borderId="0" xfId="5" applyNumberFormat="1" applyFont="1" applyFill="1" applyBorder="1" applyAlignment="1"/>
    <xf numFmtId="0" fontId="5" fillId="4" borderId="55" xfId="1" applyFont="1" applyFill="1" applyBorder="1" applyAlignment="1">
      <alignment horizontal="left" vertical="center" wrapText="1"/>
    </xf>
    <xf numFmtId="9" fontId="5" fillId="4" borderId="62" xfId="13" applyNumberFormat="1" applyFont="1" applyFill="1" applyBorder="1" applyAlignment="1">
      <alignment vertical="center"/>
    </xf>
    <xf numFmtId="0" fontId="5" fillId="4" borderId="62" xfId="1" applyFont="1" applyFill="1" applyBorder="1" applyAlignment="1">
      <alignment horizontal="left" vertical="center" wrapText="1"/>
    </xf>
    <xf numFmtId="0" fontId="5" fillId="4" borderId="62" xfId="1" applyNumberFormat="1" applyFont="1" applyFill="1" applyBorder="1" applyAlignment="1">
      <alignment horizontal="right" vertical="center"/>
    </xf>
    <xf numFmtId="0" fontId="5" fillId="4" borderId="62" xfId="1" applyFont="1" applyFill="1" applyBorder="1" applyAlignment="1">
      <alignment horizontal="right" vertical="center"/>
    </xf>
    <xf numFmtId="1" fontId="5" fillId="4" borderId="62" xfId="1" applyNumberFormat="1" applyFont="1" applyFill="1" applyBorder="1" applyAlignment="1">
      <alignment horizontal="right" vertical="center"/>
    </xf>
    <xf numFmtId="44" fontId="5" fillId="0" borderId="62" xfId="16" applyFont="1" applyBorder="1" applyAlignment="1">
      <alignment vertical="center"/>
    </xf>
    <xf numFmtId="44" fontId="5" fillId="0" borderId="67" xfId="0" applyNumberFormat="1" applyFont="1" applyBorder="1" applyAlignment="1">
      <alignment vertical="center"/>
    </xf>
    <xf numFmtId="0" fontId="5" fillId="0" borderId="55" xfId="5" applyFont="1" applyFill="1" applyBorder="1" applyAlignment="1">
      <alignment wrapText="1"/>
    </xf>
    <xf numFmtId="1" fontId="10" fillId="4" borderId="0" xfId="1" applyNumberFormat="1" applyFont="1" applyFill="1" applyBorder="1" applyAlignment="1"/>
    <xf numFmtId="0" fontId="5" fillId="4" borderId="55" xfId="3" applyNumberFormat="1" applyFont="1" applyFill="1" applyBorder="1" applyAlignment="1">
      <alignment vertical="center" wrapText="1"/>
    </xf>
    <xf numFmtId="0" fontId="5" fillId="4" borderId="62" xfId="1" applyFont="1" applyFill="1" applyBorder="1" applyAlignment="1">
      <alignment vertical="center"/>
    </xf>
    <xf numFmtId="1" fontId="5" fillId="4" borderId="62" xfId="1" applyNumberFormat="1" applyFont="1" applyFill="1" applyBorder="1" applyAlignment="1">
      <alignment vertical="center"/>
    </xf>
    <xf numFmtId="0" fontId="5" fillId="4" borderId="55" xfId="1" applyFont="1" applyFill="1" applyBorder="1" applyAlignment="1">
      <alignment vertical="top" wrapText="1"/>
    </xf>
    <xf numFmtId="9" fontId="5" fillId="4" borderId="62" xfId="1" applyNumberFormat="1" applyFont="1" applyFill="1" applyBorder="1" applyAlignment="1">
      <alignment horizontal="right" vertical="top"/>
    </xf>
    <xf numFmtId="0" fontId="5" fillId="4" borderId="65" xfId="1" applyFont="1" applyFill="1" applyBorder="1" applyAlignment="1">
      <alignment horizontal="left" vertical="top" wrapText="1"/>
    </xf>
    <xf numFmtId="1" fontId="5" fillId="4" borderId="65" xfId="1" applyNumberFormat="1" applyFont="1" applyFill="1" applyBorder="1" applyAlignment="1">
      <alignment horizontal="right" vertical="top"/>
    </xf>
    <xf numFmtId="0" fontId="5" fillId="4" borderId="65" xfId="1" applyNumberFormat="1" applyFont="1" applyFill="1" applyBorder="1" applyAlignment="1">
      <alignment horizontal="right" vertical="top"/>
    </xf>
    <xf numFmtId="0" fontId="5" fillId="4" borderId="65" xfId="1" applyFont="1" applyFill="1" applyBorder="1" applyAlignment="1">
      <alignment vertical="top"/>
    </xf>
    <xf numFmtId="1" fontId="5" fillId="4" borderId="65" xfId="1" applyNumberFormat="1" applyFont="1" applyFill="1" applyBorder="1" applyAlignment="1">
      <alignment vertical="top"/>
    </xf>
    <xf numFmtId="0" fontId="5" fillId="4" borderId="70" xfId="5" applyFont="1" applyFill="1" applyBorder="1" applyAlignment="1">
      <alignment vertical="center" wrapText="1"/>
    </xf>
    <xf numFmtId="0" fontId="5" fillId="4" borderId="71" xfId="5" applyFont="1" applyFill="1" applyBorder="1" applyAlignment="1">
      <alignment vertical="center" wrapText="1"/>
    </xf>
    <xf numFmtId="0" fontId="5" fillId="4" borderId="71" xfId="1" applyNumberFormat="1" applyFont="1" applyFill="1" applyBorder="1" applyAlignment="1">
      <alignment horizontal="right" vertical="center"/>
    </xf>
    <xf numFmtId="0" fontId="5" fillId="4" borderId="71" xfId="1" applyFont="1" applyFill="1" applyBorder="1" applyAlignment="1">
      <alignment vertical="center"/>
    </xf>
    <xf numFmtId="1" fontId="5" fillId="4" borderId="71" xfId="1" applyNumberFormat="1" applyFont="1" applyFill="1" applyBorder="1" applyAlignment="1">
      <alignment vertical="center"/>
    </xf>
    <xf numFmtId="44" fontId="5" fillId="0" borderId="71" xfId="16" applyFont="1" applyBorder="1" applyAlignment="1">
      <alignment vertical="center"/>
    </xf>
    <xf numFmtId="0" fontId="5" fillId="4" borderId="62" xfId="13" applyFont="1" applyFill="1" applyBorder="1" applyAlignment="1">
      <alignment horizontal="center"/>
    </xf>
    <xf numFmtId="1" fontId="5" fillId="4" borderId="62" xfId="1" applyNumberFormat="1" applyFont="1" applyFill="1" applyBorder="1" applyAlignment="1">
      <alignment horizontal="center"/>
    </xf>
    <xf numFmtId="0" fontId="5" fillId="4" borderId="62" xfId="1" applyNumberFormat="1" applyFont="1" applyFill="1" applyBorder="1" applyAlignment="1">
      <alignment horizontal="center"/>
    </xf>
    <xf numFmtId="0" fontId="5" fillId="4" borderId="62" xfId="1" applyFont="1" applyFill="1" applyBorder="1" applyAlignment="1">
      <alignment horizontal="center"/>
    </xf>
    <xf numFmtId="1" fontId="5" fillId="4" borderId="71" xfId="1" applyNumberFormat="1" applyFont="1" applyFill="1" applyBorder="1" applyAlignment="1">
      <alignment horizontal="center"/>
    </xf>
    <xf numFmtId="7" fontId="5" fillId="0" borderId="65" xfId="0" applyNumberFormat="1" applyFont="1" applyBorder="1" applyAlignment="1">
      <alignment horizontal="center"/>
    </xf>
    <xf numFmtId="0" fontId="5" fillId="4" borderId="55" xfId="13" applyFont="1" applyFill="1" applyBorder="1" applyAlignment="1"/>
    <xf numFmtId="0" fontId="5" fillId="4" borderId="62" xfId="1" applyNumberFormat="1" applyFont="1" applyFill="1" applyBorder="1" applyAlignment="1">
      <alignment horizontal="center" vertical="top"/>
    </xf>
    <xf numFmtId="0" fontId="5" fillId="4" borderId="62" xfId="1" applyFont="1" applyFill="1" applyBorder="1" applyAlignment="1">
      <alignment horizontal="center" vertical="top"/>
    </xf>
    <xf numFmtId="1" fontId="5" fillId="4" borderId="62" xfId="1" applyNumberFormat="1" applyFont="1" applyFill="1" applyBorder="1" applyAlignment="1">
      <alignment horizontal="center" vertical="top"/>
    </xf>
    <xf numFmtId="0" fontId="5" fillId="4" borderId="55" xfId="13" applyFont="1" applyFill="1" applyBorder="1" applyAlignment="1">
      <alignment vertical="center"/>
    </xf>
    <xf numFmtId="9" fontId="5" fillId="0" borderId="62" xfId="1" applyNumberFormat="1" applyFont="1" applyFill="1" applyBorder="1" applyAlignment="1">
      <alignment horizontal="right" vertical="center"/>
    </xf>
    <xf numFmtId="0" fontId="5" fillId="4" borderId="62" xfId="13" applyFont="1" applyFill="1" applyBorder="1" applyAlignment="1">
      <alignment vertical="center" wrapText="1"/>
    </xf>
    <xf numFmtId="0" fontId="5" fillId="4" borderId="62" xfId="1" applyNumberFormat="1" applyFont="1" applyFill="1" applyBorder="1" applyAlignment="1">
      <alignment horizontal="center" vertical="center"/>
    </xf>
    <xf numFmtId="0" fontId="5" fillId="4" borderId="62" xfId="1" applyFont="1" applyFill="1" applyBorder="1" applyAlignment="1">
      <alignment horizontal="center" vertical="center"/>
    </xf>
    <xf numFmtId="1" fontId="5" fillId="4" borderId="62" xfId="1" applyNumberFormat="1" applyFont="1" applyFill="1" applyBorder="1" applyAlignment="1">
      <alignment horizontal="center" vertical="center"/>
    </xf>
    <xf numFmtId="7" fontId="5" fillId="0" borderId="62" xfId="16" applyNumberFormat="1" applyFont="1" applyBorder="1" applyAlignment="1">
      <alignment vertical="center"/>
    </xf>
    <xf numFmtId="7" fontId="5" fillId="4" borderId="67" xfId="1" applyNumberFormat="1" applyFont="1" applyFill="1" applyBorder="1" applyAlignment="1">
      <alignment vertical="center"/>
    </xf>
    <xf numFmtId="0" fontId="5" fillId="4" borderId="70" xfId="13" applyFont="1" applyFill="1" applyBorder="1" applyAlignment="1"/>
    <xf numFmtId="9" fontId="5" fillId="0" borderId="71" xfId="1" applyNumberFormat="1" applyFont="1" applyFill="1" applyBorder="1" applyAlignment="1">
      <alignment horizontal="right" vertical="top"/>
    </xf>
    <xf numFmtId="0" fontId="5" fillId="4" borderId="71" xfId="1" applyNumberFormat="1" applyFont="1" applyFill="1" applyBorder="1" applyAlignment="1">
      <alignment horizontal="center" vertical="top"/>
    </xf>
    <xf numFmtId="0" fontId="5" fillId="4" borderId="71" xfId="1" applyFont="1" applyFill="1" applyBorder="1" applyAlignment="1">
      <alignment horizontal="center" vertical="top"/>
    </xf>
    <xf numFmtId="1" fontId="5" fillId="4" borderId="71" xfId="1" applyNumberFormat="1" applyFont="1" applyFill="1" applyBorder="1" applyAlignment="1">
      <alignment horizontal="center" vertical="top"/>
    </xf>
    <xf numFmtId="7" fontId="5" fillId="4" borderId="72" xfId="1" applyNumberFormat="1" applyFont="1" applyFill="1" applyBorder="1" applyAlignment="1">
      <alignment vertical="top"/>
    </xf>
    <xf numFmtId="0" fontId="10" fillId="4" borderId="33" xfId="0" applyFont="1" applyFill="1" applyBorder="1" applyAlignment="1"/>
    <xf numFmtId="0" fontId="10" fillId="4" borderId="33" xfId="0" applyFont="1" applyFill="1" applyBorder="1" applyAlignment="1">
      <alignment wrapText="1"/>
    </xf>
    <xf numFmtId="0" fontId="10" fillId="4" borderId="33" xfId="0" applyFont="1" applyFill="1" applyBorder="1" applyAlignment="1">
      <alignment horizontal="center"/>
    </xf>
    <xf numFmtId="1" fontId="10" fillId="4" borderId="33" xfId="1" applyNumberFormat="1" applyFont="1" applyFill="1" applyBorder="1" applyAlignment="1">
      <alignment horizontal="center"/>
    </xf>
    <xf numFmtId="7" fontId="10" fillId="4" borderId="33" xfId="1" applyNumberFormat="1" applyFont="1" applyFill="1" applyBorder="1" applyAlignment="1"/>
    <xf numFmtId="7" fontId="10" fillId="4" borderId="86" xfId="1" applyNumberFormat="1" applyFont="1" applyFill="1" applyBorder="1" applyAlignment="1"/>
    <xf numFmtId="0" fontId="5" fillId="4" borderId="68" xfId="1" applyFont="1" applyFill="1" applyBorder="1" applyAlignment="1">
      <alignment vertical="top"/>
    </xf>
    <xf numFmtId="0" fontId="5" fillId="4" borderId="65" xfId="13" applyFont="1" applyFill="1" applyBorder="1" applyAlignment="1">
      <alignment wrapText="1"/>
    </xf>
    <xf numFmtId="1" fontId="5" fillId="4" borderId="65" xfId="1" applyNumberFormat="1" applyFont="1" applyFill="1" applyBorder="1" applyAlignment="1">
      <alignment horizontal="center" vertical="top"/>
    </xf>
    <xf numFmtId="0" fontId="5" fillId="4" borderId="65" xfId="1" applyNumberFormat="1" applyFont="1" applyFill="1" applyBorder="1" applyAlignment="1">
      <alignment horizontal="center" vertical="top"/>
    </xf>
    <xf numFmtId="0" fontId="5" fillId="4" borderId="65" xfId="1" applyFont="1" applyFill="1" applyBorder="1" applyAlignment="1">
      <alignment horizontal="center" vertical="top"/>
    </xf>
    <xf numFmtId="9" fontId="5" fillId="4" borderId="65" xfId="13" applyNumberFormat="1" applyFont="1" applyFill="1" applyBorder="1" applyAlignment="1"/>
    <xf numFmtId="2" fontId="5" fillId="4" borderId="62" xfId="1" applyNumberFormat="1" applyFont="1" applyFill="1" applyBorder="1" applyAlignment="1"/>
    <xf numFmtId="0" fontId="10" fillId="4" borderId="55" xfId="0" applyFont="1" applyFill="1" applyBorder="1" applyAlignment="1"/>
    <xf numFmtId="9" fontId="10" fillId="4" borderId="62" xfId="5" applyNumberFormat="1" applyFont="1" applyFill="1" applyBorder="1" applyAlignment="1"/>
    <xf numFmtId="0" fontId="10" fillId="4" borderId="62" xfId="1" applyFont="1" applyFill="1" applyBorder="1" applyAlignment="1">
      <alignment wrapText="1"/>
    </xf>
    <xf numFmtId="0" fontId="10" fillId="4" borderId="62" xfId="1" applyFont="1" applyFill="1" applyBorder="1" applyAlignment="1">
      <alignment horizontal="right"/>
    </xf>
    <xf numFmtId="0" fontId="10" fillId="4" borderId="62" xfId="1" applyFont="1" applyFill="1" applyBorder="1" applyAlignment="1"/>
    <xf numFmtId="1" fontId="10" fillId="4" borderId="62" xfId="1" applyNumberFormat="1" applyFont="1" applyFill="1" applyBorder="1" applyAlignment="1"/>
    <xf numFmtId="44" fontId="10" fillId="0" borderId="62" xfId="16" applyFont="1" applyBorder="1" applyAlignment="1"/>
    <xf numFmtId="44" fontId="10" fillId="0" borderId="67" xfId="0" applyNumberFormat="1" applyFont="1" applyBorder="1" applyAlignment="1"/>
    <xf numFmtId="0" fontId="5" fillId="0" borderId="65" xfId="5" applyFont="1" applyBorder="1" applyAlignment="1"/>
    <xf numFmtId="0" fontId="10" fillId="3" borderId="14" xfId="5" applyFont="1" applyFill="1" applyBorder="1" applyAlignment="1">
      <alignment vertical="center" wrapText="1"/>
    </xf>
    <xf numFmtId="0" fontId="5" fillId="3" borderId="15" xfId="5" applyFont="1" applyFill="1" applyBorder="1" applyAlignment="1">
      <alignment vertical="center"/>
    </xf>
    <xf numFmtId="0" fontId="5" fillId="3" borderId="15" xfId="5" applyFont="1" applyFill="1" applyBorder="1" applyAlignment="1">
      <alignment horizontal="left" vertical="center"/>
    </xf>
    <xf numFmtId="0" fontId="5" fillId="3" borderId="16" xfId="5" applyFont="1" applyFill="1" applyBorder="1" applyAlignment="1">
      <alignment horizontal="left" vertical="center"/>
    </xf>
    <xf numFmtId="0" fontId="10" fillId="4" borderId="55" xfId="0" applyFont="1" applyFill="1" applyBorder="1" applyAlignment="1">
      <alignment vertical="center"/>
    </xf>
    <xf numFmtId="9" fontId="10" fillId="4" borderId="62" xfId="5" applyNumberFormat="1" applyFont="1" applyFill="1" applyBorder="1" applyAlignment="1">
      <alignment vertical="center"/>
    </xf>
    <xf numFmtId="0" fontId="10" fillId="4" borderId="62" xfId="1" applyFont="1" applyFill="1" applyBorder="1" applyAlignment="1">
      <alignment vertical="center" wrapText="1"/>
    </xf>
    <xf numFmtId="0" fontId="10" fillId="4" borderId="62" xfId="1" applyFont="1" applyFill="1" applyBorder="1" applyAlignment="1">
      <alignment horizontal="right" vertical="center"/>
    </xf>
    <xf numFmtId="0" fontId="10" fillId="4" borderId="62" xfId="1" applyFont="1" applyFill="1" applyBorder="1" applyAlignment="1">
      <alignment vertical="center"/>
    </xf>
    <xf numFmtId="1" fontId="10" fillId="4" borderId="62" xfId="1" applyNumberFormat="1" applyFont="1" applyFill="1" applyBorder="1" applyAlignment="1">
      <alignment vertical="center"/>
    </xf>
    <xf numFmtId="44" fontId="10" fillId="0" borderId="62" xfId="16" applyFont="1" applyBorder="1" applyAlignment="1">
      <alignment vertical="center"/>
    </xf>
    <xf numFmtId="44" fontId="10" fillId="0" borderId="67" xfId="0" applyNumberFormat="1" applyFont="1" applyBorder="1" applyAlignment="1">
      <alignment vertical="center"/>
    </xf>
    <xf numFmtId="44" fontId="10" fillId="0" borderId="34" xfId="0" applyNumberFormat="1" applyFont="1" applyBorder="1" applyAlignment="1"/>
    <xf numFmtId="2" fontId="10" fillId="7" borderId="29" xfId="1" applyNumberFormat="1" applyFont="1" applyFill="1" applyBorder="1" applyAlignment="1">
      <alignment horizontal="center" wrapText="1"/>
    </xf>
    <xf numFmtId="2" fontId="10" fillId="7" borderId="30" xfId="1" applyNumberFormat="1" applyFont="1" applyFill="1" applyBorder="1" applyAlignment="1">
      <alignment horizontal="center" wrapText="1"/>
    </xf>
    <xf numFmtId="2" fontId="10" fillId="7" borderId="31" xfId="1" applyNumberFormat="1" applyFont="1" applyFill="1" applyBorder="1" applyAlignment="1">
      <alignment horizontal="center" wrapText="1"/>
    </xf>
    <xf numFmtId="0" fontId="5" fillId="4" borderId="65" xfId="1" applyFont="1" applyFill="1" applyBorder="1" applyAlignment="1">
      <alignment wrapText="1"/>
    </xf>
    <xf numFmtId="0" fontId="5" fillId="0" borderId="62" xfId="1" applyFont="1" applyFill="1" applyBorder="1" applyAlignment="1">
      <alignment wrapText="1"/>
    </xf>
    <xf numFmtId="9" fontId="10" fillId="4" borderId="85" xfId="5" applyNumberFormat="1" applyFont="1" applyFill="1" applyBorder="1" applyAlignment="1"/>
    <xf numFmtId="0" fontId="10" fillId="4" borderId="85" xfId="1" applyFont="1" applyFill="1" applyBorder="1" applyAlignment="1">
      <alignment wrapText="1"/>
    </xf>
    <xf numFmtId="0" fontId="10" fillId="4" borderId="85" xfId="1" applyFont="1" applyFill="1" applyBorder="1" applyAlignment="1">
      <alignment horizontal="right"/>
    </xf>
    <xf numFmtId="0" fontId="10" fillId="4" borderId="85" xfId="1" applyFont="1" applyFill="1" applyBorder="1" applyAlignment="1"/>
    <xf numFmtId="1" fontId="10" fillId="4" borderId="85" xfId="1" applyNumberFormat="1" applyFont="1" applyFill="1" applyBorder="1" applyAlignment="1"/>
    <xf numFmtId="44" fontId="10" fillId="0" borderId="85" xfId="16" applyFont="1" applyBorder="1" applyAlignment="1"/>
    <xf numFmtId="0" fontId="5" fillId="0" borderId="70" xfId="5" applyFont="1" applyBorder="1" applyAlignment="1">
      <alignment vertical="center" wrapText="1"/>
    </xf>
    <xf numFmtId="0" fontId="5" fillId="0" borderId="71" xfId="5" applyFont="1" applyBorder="1" applyAlignment="1">
      <alignment vertical="center"/>
    </xf>
    <xf numFmtId="0" fontId="5" fillId="0" borderId="71" xfId="0" applyFont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10" fillId="10" borderId="57" xfId="5" applyFont="1" applyFill="1" applyBorder="1" applyAlignment="1">
      <alignment wrapText="1"/>
    </xf>
    <xf numFmtId="9" fontId="10" fillId="10" borderId="87" xfId="5" applyNumberFormat="1" applyFont="1" applyFill="1" applyBorder="1" applyAlignment="1"/>
    <xf numFmtId="0" fontId="10" fillId="10" borderId="87" xfId="5" applyFont="1" applyFill="1" applyBorder="1" applyAlignment="1">
      <alignment wrapText="1"/>
    </xf>
    <xf numFmtId="0" fontId="10" fillId="10" borderId="87" xfId="5" applyFont="1" applyFill="1" applyBorder="1" applyAlignment="1"/>
    <xf numFmtId="0" fontId="10" fillId="10" borderId="87" xfId="1" applyNumberFormat="1" applyFont="1" applyFill="1" applyBorder="1" applyAlignment="1">
      <alignment horizontal="right"/>
    </xf>
    <xf numFmtId="1" fontId="10" fillId="10" borderId="87" xfId="1" applyNumberFormat="1" applyFont="1" applyFill="1" applyBorder="1" applyAlignment="1"/>
    <xf numFmtId="44" fontId="10" fillId="10" borderId="87" xfId="16" applyFont="1" applyFill="1" applyBorder="1" applyAlignment="1"/>
    <xf numFmtId="44" fontId="10" fillId="10" borderId="88" xfId="16" applyFont="1" applyFill="1" applyBorder="1" applyAlignment="1"/>
    <xf numFmtId="9" fontId="5" fillId="4" borderId="62" xfId="5" applyNumberFormat="1" applyFont="1" applyFill="1" applyBorder="1" applyAlignment="1">
      <alignment horizontal="center"/>
    </xf>
    <xf numFmtId="0" fontId="5" fillId="4" borderId="62" xfId="5" applyNumberFormat="1" applyFont="1" applyFill="1" applyBorder="1" applyAlignment="1">
      <alignment horizontal="right"/>
    </xf>
    <xf numFmtId="0" fontId="5" fillId="4" borderId="70" xfId="1" applyFont="1" applyFill="1" applyBorder="1" applyAlignment="1">
      <alignment vertical="top" wrapText="1"/>
    </xf>
    <xf numFmtId="9" fontId="5" fillId="0" borderId="71" xfId="1" applyNumberFormat="1" applyFont="1" applyFill="1" applyBorder="1" applyAlignment="1">
      <alignment horizontal="center" vertical="top"/>
    </xf>
    <xf numFmtId="0" fontId="5" fillId="4" borderId="71" xfId="1" applyFont="1" applyFill="1" applyBorder="1" applyAlignment="1">
      <alignment vertical="top" wrapText="1"/>
    </xf>
    <xf numFmtId="0" fontId="5" fillId="4" borderId="71" xfId="1" applyNumberFormat="1" applyFont="1" applyFill="1" applyBorder="1" applyAlignment="1">
      <alignment horizontal="right" vertical="top"/>
    </xf>
    <xf numFmtId="0" fontId="5" fillId="4" borderId="71" xfId="1" applyFont="1" applyFill="1" applyBorder="1" applyAlignment="1">
      <alignment vertical="top"/>
    </xf>
    <xf numFmtId="1" fontId="5" fillId="4" borderId="71" xfId="1" applyNumberFormat="1" applyFont="1" applyFill="1" applyBorder="1" applyAlignment="1">
      <alignment vertical="top"/>
    </xf>
    <xf numFmtId="44" fontId="5" fillId="0" borderId="71" xfId="16" applyFont="1" applyBorder="1" applyAlignment="1">
      <alignment vertical="top"/>
    </xf>
    <xf numFmtId="44" fontId="5" fillId="0" borderId="72" xfId="0" applyNumberFormat="1" applyFont="1" applyBorder="1" applyAlignment="1">
      <alignment vertical="top"/>
    </xf>
    <xf numFmtId="0" fontId="5" fillId="0" borderId="62" xfId="5" applyFont="1" applyBorder="1" applyAlignment="1"/>
    <xf numFmtId="0" fontId="5" fillId="0" borderId="71" xfId="5" applyFont="1" applyBorder="1" applyAlignment="1"/>
    <xf numFmtId="0" fontId="5" fillId="0" borderId="71" xfId="0" applyFont="1" applyBorder="1" applyAlignment="1">
      <alignment horizontal="center"/>
    </xf>
    <xf numFmtId="0" fontId="5" fillId="0" borderId="72" xfId="0" applyFont="1" applyBorder="1" applyAlignment="1">
      <alignment horizontal="center"/>
    </xf>
    <xf numFmtId="0" fontId="5" fillId="4" borderId="70" xfId="1" applyFont="1" applyFill="1" applyBorder="1" applyAlignment="1">
      <alignment wrapText="1"/>
    </xf>
    <xf numFmtId="0" fontId="5" fillId="0" borderId="68" xfId="5" applyFont="1" applyBorder="1" applyAlignment="1">
      <alignment wrapText="1"/>
    </xf>
    <xf numFmtId="9" fontId="5" fillId="4" borderId="65" xfId="1" applyNumberFormat="1" applyFont="1" applyFill="1" applyBorder="1" applyAlignment="1">
      <alignment horizontal="right"/>
    </xf>
    <xf numFmtId="0" fontId="5" fillId="0" borderId="70" xfId="11" applyFont="1" applyFill="1" applyBorder="1" applyAlignment="1">
      <alignment horizontal="left" wrapText="1"/>
    </xf>
    <xf numFmtId="0" fontId="5" fillId="0" borderId="55" xfId="5" applyFont="1" applyBorder="1" applyAlignment="1">
      <alignment horizontal="left" wrapText="1"/>
    </xf>
    <xf numFmtId="9" fontId="5" fillId="0" borderId="62" xfId="12" applyFont="1" applyBorder="1" applyAlignment="1"/>
    <xf numFmtId="164" fontId="5" fillId="4" borderId="62" xfId="1" applyNumberFormat="1" applyFont="1" applyFill="1" applyBorder="1" applyAlignment="1"/>
    <xf numFmtId="0" fontId="5" fillId="0" borderId="70" xfId="5" applyFont="1" applyBorder="1" applyAlignment="1">
      <alignment horizontal="left" wrapText="1"/>
    </xf>
    <xf numFmtId="9" fontId="5" fillId="0" borderId="71" xfId="12" applyFont="1" applyBorder="1" applyAlignment="1"/>
    <xf numFmtId="164" fontId="5" fillId="4" borderId="71" xfId="1" applyNumberFormat="1" applyFont="1" applyFill="1" applyBorder="1" applyAlignment="1"/>
    <xf numFmtId="0" fontId="5" fillId="4" borderId="65" xfId="1" applyFont="1" applyFill="1" applyBorder="1" applyAlignment="1">
      <alignment horizontal="right"/>
    </xf>
    <xf numFmtId="166" fontId="5" fillId="4" borderId="71" xfId="1" applyNumberFormat="1" applyFont="1" applyFill="1" applyBorder="1" applyAlignment="1"/>
    <xf numFmtId="0" fontId="5" fillId="4" borderId="55" xfId="1" applyFont="1" applyFill="1" applyBorder="1" applyAlignment="1">
      <alignment vertical="top"/>
    </xf>
    <xf numFmtId="0" fontId="5" fillId="4" borderId="62" xfId="1" applyNumberFormat="1" applyFont="1" applyFill="1" applyBorder="1" applyAlignment="1">
      <alignment horizontal="right" vertical="top"/>
    </xf>
    <xf numFmtId="0" fontId="5" fillId="4" borderId="70" xfId="1" applyFont="1" applyFill="1" applyBorder="1" applyAlignment="1">
      <alignment vertical="top"/>
    </xf>
    <xf numFmtId="9" fontId="5" fillId="4" borderId="71" xfId="1" applyNumberFormat="1" applyFont="1" applyFill="1" applyBorder="1" applyAlignment="1">
      <alignment horizontal="right" vertical="top"/>
    </xf>
    <xf numFmtId="0" fontId="5" fillId="0" borderId="68" xfId="3" applyNumberFormat="1" applyFont="1" applyFill="1" applyBorder="1" applyAlignment="1">
      <alignment wrapText="1"/>
    </xf>
    <xf numFmtId="0" fontId="5" fillId="0" borderId="65" xfId="5" applyFont="1" applyFill="1" applyBorder="1" applyAlignment="1"/>
    <xf numFmtId="0" fontId="5" fillId="0" borderId="65" xfId="1" applyNumberFormat="1" applyFont="1" applyFill="1" applyBorder="1" applyAlignment="1">
      <alignment horizontal="right"/>
    </xf>
    <xf numFmtId="0" fontId="5" fillId="0" borderId="65" xfId="1" applyFont="1" applyFill="1" applyBorder="1" applyAlignment="1"/>
    <xf numFmtId="1" fontId="5" fillId="0" borderId="65" xfId="1" applyNumberFormat="1" applyFont="1" applyFill="1" applyBorder="1" applyAlignment="1"/>
    <xf numFmtId="0" fontId="5" fillId="4" borderId="55" xfId="1" applyFont="1" applyFill="1" applyBorder="1" applyAlignment="1">
      <alignment horizontal="left"/>
    </xf>
    <xf numFmtId="9" fontId="5" fillId="0" borderId="62" xfId="1" applyNumberFormat="1" applyFont="1" applyFill="1" applyBorder="1" applyAlignment="1">
      <alignment horizontal="center"/>
    </xf>
    <xf numFmtId="7" fontId="5" fillId="4" borderId="62" xfId="1" applyNumberFormat="1" applyFont="1" applyFill="1" applyBorder="1" applyAlignment="1">
      <alignment horizontal="right"/>
    </xf>
    <xf numFmtId="7" fontId="5" fillId="4" borderId="67" xfId="1" applyNumberFormat="1" applyFont="1" applyFill="1" applyBorder="1" applyAlignment="1">
      <alignment horizontal="right"/>
    </xf>
    <xf numFmtId="0" fontId="5" fillId="4" borderId="55" xfId="0" applyFont="1" applyFill="1" applyBorder="1" applyAlignment="1">
      <alignment horizontal="left"/>
    </xf>
    <xf numFmtId="7" fontId="5" fillId="4" borderId="67" xfId="1" applyNumberFormat="1" applyFont="1" applyFill="1" applyBorder="1" applyAlignment="1"/>
    <xf numFmtId="0" fontId="10" fillId="3" borderId="55" xfId="1" applyFont="1" applyFill="1" applyBorder="1" applyAlignment="1"/>
    <xf numFmtId="0" fontId="10" fillId="3" borderId="62" xfId="1" applyFont="1" applyFill="1" applyBorder="1" applyAlignment="1">
      <alignment horizontal="center"/>
    </xf>
    <xf numFmtId="0" fontId="10" fillId="3" borderId="62" xfId="1" applyFont="1" applyFill="1" applyBorder="1" applyAlignment="1"/>
    <xf numFmtId="0" fontId="10" fillId="3" borderId="67" xfId="1" applyFont="1" applyFill="1" applyBorder="1" applyAlignment="1"/>
    <xf numFmtId="0" fontId="5" fillId="5" borderId="62" xfId="0" applyFont="1" applyFill="1" applyBorder="1" applyAlignment="1">
      <alignment horizontal="left"/>
    </xf>
    <xf numFmtId="0" fontId="5" fillId="0" borderId="55" xfId="11" applyFont="1" applyFill="1" applyBorder="1" applyAlignment="1">
      <alignment horizontal="left"/>
    </xf>
    <xf numFmtId="0" fontId="5" fillId="4" borderId="55" xfId="1" applyFont="1" applyFill="1" applyBorder="1" applyAlignment="1">
      <alignment horizontal="left" vertical="top"/>
    </xf>
    <xf numFmtId="9" fontId="5" fillId="0" borderId="62" xfId="1" applyNumberFormat="1" applyFont="1" applyFill="1" applyBorder="1" applyAlignment="1">
      <alignment horizontal="center" vertical="top"/>
    </xf>
    <xf numFmtId="0" fontId="5" fillId="4" borderId="62" xfId="1" applyFont="1" applyFill="1" applyBorder="1" applyAlignment="1">
      <alignment horizontal="right" vertical="top"/>
    </xf>
    <xf numFmtId="7" fontId="5" fillId="4" borderId="62" xfId="1" applyNumberFormat="1" applyFont="1" applyFill="1" applyBorder="1" applyAlignment="1">
      <alignment horizontal="right" vertical="top"/>
    </xf>
    <xf numFmtId="7" fontId="5" fillId="4" borderId="67" xfId="1" applyNumberFormat="1" applyFont="1" applyFill="1" applyBorder="1" applyAlignment="1">
      <alignment horizontal="right" vertical="top"/>
    </xf>
    <xf numFmtId="0" fontId="5" fillId="4" borderId="70" xfId="1" applyFont="1" applyFill="1" applyBorder="1" applyAlignment="1">
      <alignment horizontal="left" vertical="top"/>
    </xf>
    <xf numFmtId="0" fontId="5" fillId="4" borderId="71" xfId="1" applyFont="1" applyFill="1" applyBorder="1" applyAlignment="1">
      <alignment horizontal="right" vertical="top"/>
    </xf>
    <xf numFmtId="1" fontId="5" fillId="4" borderId="71" xfId="1" applyNumberFormat="1" applyFont="1" applyFill="1" applyBorder="1" applyAlignment="1">
      <alignment horizontal="right" vertical="top"/>
    </xf>
    <xf numFmtId="7" fontId="5" fillId="4" borderId="71" xfId="1" applyNumberFormat="1" applyFont="1" applyFill="1" applyBorder="1" applyAlignment="1">
      <alignment horizontal="right" vertical="top"/>
    </xf>
    <xf numFmtId="7" fontId="5" fillId="4" borderId="72" xfId="1" applyNumberFormat="1" applyFont="1" applyFill="1" applyBorder="1" applyAlignment="1">
      <alignment horizontal="right" vertical="top"/>
    </xf>
    <xf numFmtId="0" fontId="10" fillId="4" borderId="85" xfId="0" applyFont="1" applyFill="1" applyBorder="1" applyAlignment="1">
      <alignment horizontal="center"/>
    </xf>
    <xf numFmtId="0" fontId="10" fillId="4" borderId="85" xfId="0" applyFont="1" applyFill="1" applyBorder="1" applyAlignment="1">
      <alignment wrapText="1"/>
    </xf>
    <xf numFmtId="0" fontId="10" fillId="4" borderId="85" xfId="0" applyFont="1" applyFill="1" applyBorder="1" applyAlignment="1"/>
    <xf numFmtId="7" fontId="10" fillId="4" borderId="85" xfId="1" applyNumberFormat="1" applyFont="1" applyFill="1" applyBorder="1" applyAlignment="1"/>
    <xf numFmtId="0" fontId="5" fillId="4" borderId="55" xfId="3" applyNumberFormat="1" applyFont="1" applyFill="1" applyBorder="1" applyAlignment="1"/>
    <xf numFmtId="9" fontId="5" fillId="4" borderId="62" xfId="1" applyNumberFormat="1" applyFont="1" applyFill="1" applyBorder="1" applyAlignment="1">
      <alignment horizontal="center"/>
    </xf>
    <xf numFmtId="0" fontId="5" fillId="0" borderId="62" xfId="0" applyFont="1" applyFill="1" applyBorder="1" applyAlignment="1"/>
    <xf numFmtId="0" fontId="5" fillId="4" borderId="68" xfId="3" applyNumberFormat="1" applyFont="1" applyFill="1" applyBorder="1" applyAlignment="1"/>
    <xf numFmtId="9" fontId="5" fillId="4" borderId="65" xfId="1" applyNumberFormat="1" applyFont="1" applyFill="1" applyBorder="1" applyAlignment="1">
      <alignment horizontal="center"/>
    </xf>
    <xf numFmtId="0" fontId="5" fillId="0" borderId="65" xfId="0" applyFont="1" applyFill="1" applyBorder="1" applyAlignment="1"/>
    <xf numFmtId="0" fontId="10" fillId="0" borderId="0" xfId="0" applyFont="1" applyFill="1" applyBorder="1" applyAlignment="1"/>
    <xf numFmtId="0" fontId="5" fillId="0" borderId="0" xfId="0" applyFont="1" applyFill="1" applyBorder="1" applyAlignment="1">
      <alignment wrapText="1"/>
    </xf>
    <xf numFmtId="1" fontId="10" fillId="0" borderId="0" xfId="1" applyNumberFormat="1" applyFont="1" applyFill="1" applyBorder="1" applyAlignment="1"/>
    <xf numFmtId="7" fontId="10" fillId="0" borderId="0" xfId="1" applyNumberFormat="1" applyFont="1" applyFill="1" applyBorder="1" applyAlignment="1"/>
    <xf numFmtId="2" fontId="10" fillId="7" borderId="38" xfId="1" applyNumberFormat="1" applyFont="1" applyFill="1" applyBorder="1" applyAlignment="1">
      <alignment horizontal="center" wrapText="1"/>
    </xf>
    <xf numFmtId="0" fontId="10" fillId="3" borderId="38" xfId="1" applyFont="1" applyFill="1" applyBorder="1" applyAlignment="1"/>
    <xf numFmtId="0" fontId="10" fillId="3" borderId="39" xfId="1" applyFont="1" applyFill="1" applyBorder="1" applyAlignment="1"/>
    <xf numFmtId="0" fontId="10" fillId="3" borderId="40" xfId="1" applyFont="1" applyFill="1" applyBorder="1" applyAlignment="1"/>
    <xf numFmtId="0" fontId="5" fillId="4" borderId="38" xfId="1" applyFont="1" applyFill="1" applyBorder="1" applyAlignment="1"/>
    <xf numFmtId="9" fontId="5" fillId="0" borderId="39" xfId="1" applyNumberFormat="1" applyFont="1" applyFill="1" applyBorder="1" applyAlignment="1">
      <alignment horizontal="right"/>
    </xf>
    <xf numFmtId="0" fontId="5" fillId="4" borderId="39" xfId="1" applyFont="1" applyFill="1" applyBorder="1" applyAlignment="1">
      <alignment wrapText="1"/>
    </xf>
    <xf numFmtId="0" fontId="5" fillId="4" borderId="39" xfId="1" applyNumberFormat="1" applyFont="1" applyFill="1" applyBorder="1" applyAlignment="1">
      <alignment horizontal="right"/>
    </xf>
    <xf numFmtId="0" fontId="5" fillId="4" borderId="39" xfId="1" applyFont="1" applyFill="1" applyBorder="1" applyAlignment="1"/>
    <xf numFmtId="1" fontId="5" fillId="4" borderId="39" xfId="1" applyNumberFormat="1" applyFont="1" applyFill="1" applyBorder="1" applyAlignment="1"/>
    <xf numFmtId="7" fontId="5" fillId="4" borderId="39" xfId="1" applyNumberFormat="1" applyFont="1" applyFill="1" applyBorder="1" applyAlignment="1">
      <alignment horizontal="right"/>
    </xf>
    <xf numFmtId="7" fontId="5" fillId="4" borderId="40" xfId="1" applyNumberFormat="1" applyFont="1" applyFill="1" applyBorder="1" applyAlignment="1"/>
    <xf numFmtId="0" fontId="5" fillId="4" borderId="38" xfId="3" applyNumberFormat="1" applyFont="1" applyFill="1" applyBorder="1" applyAlignment="1"/>
    <xf numFmtId="0" fontId="5" fillId="4" borderId="38" xfId="0" applyFont="1" applyFill="1" applyBorder="1" applyAlignment="1">
      <alignment wrapText="1"/>
    </xf>
    <xf numFmtId="9" fontId="5" fillId="4" borderId="39" xfId="1" applyNumberFormat="1" applyFont="1" applyFill="1" applyBorder="1" applyAlignment="1">
      <alignment horizontal="right"/>
    </xf>
    <xf numFmtId="0" fontId="10" fillId="4" borderId="42" xfId="0" applyFont="1" applyFill="1" applyBorder="1" applyAlignment="1"/>
    <xf numFmtId="0" fontId="10" fillId="4" borderId="3" xfId="0" applyFont="1" applyFill="1" applyBorder="1" applyAlignment="1"/>
    <xf numFmtId="0" fontId="10" fillId="4" borderId="3" xfId="0" applyFont="1" applyFill="1" applyBorder="1" applyAlignment="1">
      <alignment wrapText="1"/>
    </xf>
    <xf numFmtId="1" fontId="10" fillId="4" borderId="3" xfId="1" applyNumberFormat="1" applyFont="1" applyFill="1" applyBorder="1" applyAlignment="1"/>
    <xf numFmtId="7" fontId="10" fillId="4" borderId="3" xfId="1" applyNumberFormat="1" applyFont="1" applyFill="1" applyBorder="1" applyAlignment="1"/>
    <xf numFmtId="7" fontId="10" fillId="4" borderId="78" xfId="1" applyNumberFormat="1" applyFont="1" applyFill="1" applyBorder="1" applyAlignment="1"/>
    <xf numFmtId="0" fontId="5" fillId="4" borderId="38" xfId="3" applyNumberFormat="1" applyFont="1" applyFill="1" applyBorder="1" applyAlignment="1">
      <alignment vertical="center"/>
    </xf>
    <xf numFmtId="9" fontId="5" fillId="4" borderId="39" xfId="1" applyNumberFormat="1" applyFont="1" applyFill="1" applyBorder="1" applyAlignment="1">
      <alignment horizontal="right" vertical="center"/>
    </xf>
    <xf numFmtId="0" fontId="5" fillId="4" borderId="39" xfId="1" applyFont="1" applyFill="1" applyBorder="1" applyAlignment="1">
      <alignment horizontal="left" vertical="center" wrapText="1"/>
    </xf>
    <xf numFmtId="0" fontId="5" fillId="4" borderId="39" xfId="1" applyNumberFormat="1" applyFont="1" applyFill="1" applyBorder="1" applyAlignment="1">
      <alignment horizontal="right" vertical="center"/>
    </xf>
    <xf numFmtId="0" fontId="5" fillId="4" borderId="39" xfId="1" applyFont="1" applyFill="1" applyBorder="1" applyAlignment="1">
      <alignment vertical="center"/>
    </xf>
    <xf numFmtId="1" fontId="5" fillId="4" borderId="39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4" borderId="39" xfId="1" applyFont="1" applyFill="1" applyBorder="1" applyAlignment="1">
      <alignment horizontal="left" wrapText="1"/>
    </xf>
    <xf numFmtId="0" fontId="5" fillId="0" borderId="0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10" fillId="0" borderId="57" xfId="0" applyFont="1" applyFill="1" applyBorder="1" applyAlignment="1"/>
    <xf numFmtId="9" fontId="10" fillId="0" borderId="58" xfId="0" applyNumberFormat="1" applyFont="1" applyFill="1" applyBorder="1" applyAlignment="1"/>
    <xf numFmtId="0" fontId="10" fillId="0" borderId="58" xfId="0" applyFont="1" applyFill="1" applyBorder="1" applyAlignment="1">
      <alignment wrapText="1"/>
    </xf>
    <xf numFmtId="0" fontId="10" fillId="0" borderId="58" xfId="0" applyFont="1" applyFill="1" applyBorder="1" applyAlignment="1"/>
    <xf numFmtId="0" fontId="10" fillId="0" borderId="58" xfId="1" applyNumberFormat="1" applyFont="1" applyFill="1" applyBorder="1" applyAlignment="1">
      <alignment horizontal="right"/>
    </xf>
    <xf numFmtId="1" fontId="10" fillId="0" borderId="58" xfId="1" applyNumberFormat="1" applyFont="1" applyFill="1" applyBorder="1" applyAlignment="1"/>
    <xf numFmtId="7" fontId="10" fillId="0" borderId="58" xfId="1" applyNumberFormat="1" applyFont="1" applyFill="1" applyBorder="1" applyAlignment="1">
      <alignment horizontal="right"/>
    </xf>
    <xf numFmtId="7" fontId="10" fillId="0" borderId="59" xfId="1" applyNumberFormat="1" applyFont="1" applyFill="1" applyBorder="1" applyAlignment="1"/>
    <xf numFmtId="0" fontId="10" fillId="9" borderId="0" xfId="0" applyFont="1" applyFill="1" applyBorder="1" applyAlignment="1"/>
    <xf numFmtId="9" fontId="10" fillId="4" borderId="0" xfId="0" applyNumberFormat="1" applyFont="1" applyFill="1" applyBorder="1" applyAlignment="1"/>
    <xf numFmtId="0" fontId="10" fillId="4" borderId="0" xfId="0" applyFont="1" applyFill="1" applyBorder="1" applyAlignment="1">
      <alignment wrapText="1"/>
    </xf>
    <xf numFmtId="0" fontId="10" fillId="4" borderId="0" xfId="0" applyFont="1" applyFill="1" applyBorder="1" applyAlignment="1"/>
    <xf numFmtId="7" fontId="10" fillId="4" borderId="0" xfId="1" applyNumberFormat="1" applyFont="1" applyFill="1" applyBorder="1" applyAlignment="1">
      <alignment horizontal="right"/>
    </xf>
    <xf numFmtId="7" fontId="10" fillId="4" borderId="0" xfId="1" applyNumberFormat="1" applyFont="1" applyFill="1" applyBorder="1" applyAlignment="1"/>
    <xf numFmtId="0" fontId="5" fillId="4" borderId="38" xfId="1" applyFont="1" applyFill="1" applyBorder="1" applyAlignment="1">
      <alignment horizontal="left"/>
    </xf>
    <xf numFmtId="9" fontId="5" fillId="0" borderId="39" xfId="1" applyNumberFormat="1" applyFont="1" applyFill="1" applyBorder="1" applyAlignment="1">
      <alignment horizontal="center"/>
    </xf>
    <xf numFmtId="0" fontId="5" fillId="4" borderId="39" xfId="1" applyFont="1" applyFill="1" applyBorder="1" applyAlignment="1">
      <alignment horizontal="right"/>
    </xf>
    <xf numFmtId="1" fontId="5" fillId="4" borderId="39" xfId="1" applyNumberFormat="1" applyFont="1" applyFill="1" applyBorder="1" applyAlignment="1">
      <alignment horizontal="right"/>
    </xf>
    <xf numFmtId="7" fontId="5" fillId="4" borderId="40" xfId="1" applyNumberFormat="1" applyFont="1" applyFill="1" applyBorder="1" applyAlignment="1">
      <alignment horizontal="right"/>
    </xf>
    <xf numFmtId="0" fontId="5" fillId="4" borderId="38" xfId="0" applyFont="1" applyFill="1" applyBorder="1" applyAlignment="1">
      <alignment horizontal="left"/>
    </xf>
    <xf numFmtId="9" fontId="5" fillId="0" borderId="4" xfId="1" applyNumberFormat="1" applyFont="1" applyFill="1" applyBorder="1" applyAlignment="1">
      <alignment horizontal="center"/>
    </xf>
    <xf numFmtId="0" fontId="10" fillId="3" borderId="39" xfId="1" applyFont="1" applyFill="1" applyBorder="1" applyAlignment="1">
      <alignment horizontal="center"/>
    </xf>
    <xf numFmtId="9" fontId="5" fillId="0" borderId="39" xfId="1" applyNumberFormat="1" applyFont="1" applyFill="1" applyBorder="1" applyAlignment="1">
      <alignment horizontal="center" vertical="center"/>
    </xf>
    <xf numFmtId="0" fontId="5" fillId="4" borderId="39" xfId="1" applyFont="1" applyFill="1" applyBorder="1" applyAlignment="1">
      <alignment vertical="center" wrapText="1"/>
    </xf>
    <xf numFmtId="7" fontId="5" fillId="4" borderId="39" xfId="1" applyNumberFormat="1" applyFont="1" applyFill="1" applyBorder="1" applyAlignment="1">
      <alignment horizontal="right" vertical="center"/>
    </xf>
    <xf numFmtId="7" fontId="5" fillId="4" borderId="40" xfId="1" applyNumberFormat="1" applyFont="1" applyFill="1" applyBorder="1" applyAlignment="1">
      <alignment vertical="center"/>
    </xf>
    <xf numFmtId="0" fontId="10" fillId="3" borderId="44" xfId="1" applyFont="1" applyFill="1" applyBorder="1" applyAlignment="1"/>
    <xf numFmtId="9" fontId="5" fillId="3" borderId="39" xfId="1" applyNumberFormat="1" applyFont="1" applyFill="1" applyBorder="1" applyAlignment="1">
      <alignment horizontal="center"/>
    </xf>
    <xf numFmtId="0" fontId="5" fillId="3" borderId="39" xfId="1" applyFont="1" applyFill="1" applyBorder="1" applyAlignment="1">
      <alignment wrapText="1"/>
    </xf>
    <xf numFmtId="0" fontId="5" fillId="3" borderId="39" xfId="1" applyNumberFormat="1" applyFont="1" applyFill="1" applyBorder="1" applyAlignment="1">
      <alignment horizontal="right"/>
    </xf>
    <xf numFmtId="0" fontId="5" fillId="3" borderId="39" xfId="1" applyFont="1" applyFill="1" applyBorder="1" applyAlignment="1"/>
    <xf numFmtId="1" fontId="5" fillId="3" borderId="39" xfId="1" applyNumberFormat="1" applyFont="1" applyFill="1" applyBorder="1" applyAlignment="1"/>
    <xf numFmtId="7" fontId="5" fillId="3" borderId="39" xfId="1" applyNumberFormat="1" applyFont="1" applyFill="1" applyBorder="1" applyAlignment="1">
      <alignment horizontal="right"/>
    </xf>
    <xf numFmtId="7" fontId="5" fillId="3" borderId="40" xfId="1" applyNumberFormat="1" applyFont="1" applyFill="1" applyBorder="1" applyAlignment="1"/>
    <xf numFmtId="9" fontId="5" fillId="4" borderId="39" xfId="0" applyNumberFormat="1" applyFont="1" applyFill="1" applyBorder="1" applyAlignment="1">
      <alignment horizontal="center"/>
    </xf>
    <xf numFmtId="0" fontId="5" fillId="5" borderId="79" xfId="0" applyFont="1" applyFill="1" applyBorder="1" applyAlignment="1">
      <alignment horizontal="left"/>
    </xf>
    <xf numFmtId="0" fontId="5" fillId="0" borderId="56" xfId="11" applyFont="1" applyFill="1" applyBorder="1" applyAlignment="1">
      <alignment horizontal="left"/>
    </xf>
    <xf numFmtId="0" fontId="5" fillId="0" borderId="80" xfId="0" applyFont="1" applyFill="1" applyBorder="1" applyAlignment="1"/>
    <xf numFmtId="9" fontId="5" fillId="4" borderId="81" xfId="0" applyNumberFormat="1" applyFont="1" applyFill="1" applyBorder="1" applyAlignment="1">
      <alignment horizontal="center"/>
    </xf>
    <xf numFmtId="0" fontId="5" fillId="4" borderId="39" xfId="0" applyFont="1" applyFill="1" applyBorder="1" applyAlignment="1">
      <alignment wrapText="1"/>
    </xf>
    <xf numFmtId="0" fontId="5" fillId="4" borderId="39" xfId="0" applyFont="1" applyFill="1" applyBorder="1" applyAlignment="1">
      <alignment horizontal="right"/>
    </xf>
    <xf numFmtId="0" fontId="5" fillId="4" borderId="39" xfId="0" applyFont="1" applyFill="1" applyBorder="1" applyAlignment="1"/>
    <xf numFmtId="0" fontId="5" fillId="4" borderId="38" xfId="1" applyNumberFormat="1" applyFont="1" applyFill="1" applyBorder="1" applyAlignment="1">
      <alignment horizontal="left"/>
    </xf>
    <xf numFmtId="9" fontId="5" fillId="4" borderId="39" xfId="1" applyNumberFormat="1" applyFont="1" applyFill="1" applyBorder="1" applyAlignment="1">
      <alignment horizontal="center"/>
    </xf>
    <xf numFmtId="7" fontId="5" fillId="4" borderId="77" xfId="1" applyNumberFormat="1" applyFont="1" applyFill="1" applyBorder="1" applyAlignment="1"/>
    <xf numFmtId="0" fontId="5" fillId="0" borderId="56" xfId="0" applyFont="1" applyBorder="1" applyAlignment="1"/>
    <xf numFmtId="0" fontId="5" fillId="0" borderId="38" xfId="11" applyFont="1" applyFill="1" applyBorder="1" applyAlignment="1"/>
    <xf numFmtId="0" fontId="10" fillId="7" borderId="57" xfId="0" applyFont="1" applyFill="1" applyBorder="1" applyAlignment="1"/>
    <xf numFmtId="9" fontId="10" fillId="7" borderId="58" xfId="0" applyNumberFormat="1" applyFont="1" applyFill="1" applyBorder="1" applyAlignment="1"/>
    <xf numFmtId="0" fontId="10" fillId="7" borderId="58" xfId="0" applyFont="1" applyFill="1" applyBorder="1" applyAlignment="1">
      <alignment wrapText="1"/>
    </xf>
    <xf numFmtId="0" fontId="10" fillId="7" borderId="58" xfId="0" applyFont="1" applyFill="1" applyBorder="1" applyAlignment="1"/>
    <xf numFmtId="0" fontId="10" fillId="7" borderId="58" xfId="1" applyNumberFormat="1" applyFont="1" applyFill="1" applyBorder="1" applyAlignment="1">
      <alignment horizontal="right"/>
    </xf>
    <xf numFmtId="1" fontId="10" fillId="7" borderId="58" xfId="1" applyNumberFormat="1" applyFont="1" applyFill="1" applyBorder="1" applyAlignment="1"/>
    <xf numFmtId="7" fontId="10" fillId="7" borderId="58" xfId="1" applyNumberFormat="1" applyFont="1" applyFill="1" applyBorder="1" applyAlignment="1">
      <alignment horizontal="right"/>
    </xf>
    <xf numFmtId="7" fontId="10" fillId="7" borderId="59" xfId="1" applyNumberFormat="1" applyFont="1" applyFill="1" applyBorder="1" applyAlignment="1"/>
    <xf numFmtId="0" fontId="5" fillId="0" borderId="55" xfId="0" applyFont="1" applyFill="1" applyBorder="1" applyAlignment="1"/>
    <xf numFmtId="0" fontId="5" fillId="4" borderId="44" xfId="3" applyNumberFormat="1" applyFont="1" applyFill="1" applyBorder="1" applyAlignment="1"/>
    <xf numFmtId="9" fontId="5" fillId="4" borderId="45" xfId="1" applyNumberFormat="1" applyFont="1" applyFill="1" applyBorder="1" applyAlignment="1">
      <alignment horizontal="right"/>
    </xf>
    <xf numFmtId="0" fontId="5" fillId="4" borderId="45" xfId="1" applyFont="1" applyFill="1" applyBorder="1" applyAlignment="1">
      <alignment horizontal="left" wrapText="1"/>
    </xf>
    <xf numFmtId="0" fontId="5" fillId="4" borderId="45" xfId="1" applyNumberFormat="1" applyFont="1" applyFill="1" applyBorder="1" applyAlignment="1">
      <alignment horizontal="right"/>
    </xf>
    <xf numFmtId="0" fontId="5" fillId="4" borderId="45" xfId="1" applyFont="1" applyFill="1" applyBorder="1" applyAlignment="1"/>
    <xf numFmtId="1" fontId="5" fillId="4" borderId="45" xfId="1" applyNumberFormat="1" applyFont="1" applyFill="1" applyBorder="1" applyAlignment="1"/>
    <xf numFmtId="0" fontId="10" fillId="10" borderId="57" xfId="0" applyFont="1" applyFill="1" applyBorder="1" applyAlignment="1"/>
    <xf numFmtId="9" fontId="10" fillId="10" borderId="58" xfId="0" applyNumberFormat="1" applyFont="1" applyFill="1" applyBorder="1" applyAlignment="1"/>
    <xf numFmtId="0" fontId="10" fillId="10" borderId="58" xfId="0" applyFont="1" applyFill="1" applyBorder="1" applyAlignment="1">
      <alignment wrapText="1"/>
    </xf>
    <xf numFmtId="0" fontId="10" fillId="10" borderId="58" xfId="0" applyFont="1" applyFill="1" applyBorder="1" applyAlignment="1"/>
    <xf numFmtId="0" fontId="10" fillId="10" borderId="58" xfId="1" applyNumberFormat="1" applyFont="1" applyFill="1" applyBorder="1" applyAlignment="1">
      <alignment horizontal="right"/>
    </xf>
    <xf numFmtId="1" fontId="10" fillId="10" borderId="58" xfId="1" applyNumberFormat="1" applyFont="1" applyFill="1" applyBorder="1" applyAlignment="1"/>
    <xf numFmtId="7" fontId="10" fillId="10" borderId="58" xfId="1" applyNumberFormat="1" applyFont="1" applyFill="1" applyBorder="1" applyAlignment="1">
      <alignment horizontal="right"/>
    </xf>
    <xf numFmtId="7" fontId="10" fillId="10" borderId="59" xfId="1" applyNumberFormat="1" applyFont="1" applyFill="1" applyBorder="1" applyAlignment="1"/>
    <xf numFmtId="9" fontId="5" fillId="4" borderId="62" xfId="0" applyNumberFormat="1" applyFont="1" applyFill="1" applyBorder="1" applyAlignment="1">
      <alignment horizontal="center"/>
    </xf>
    <xf numFmtId="0" fontId="5" fillId="4" borderId="70" xfId="0" applyFont="1" applyFill="1" applyBorder="1" applyAlignment="1">
      <alignment horizontal="left"/>
    </xf>
    <xf numFmtId="9" fontId="5" fillId="0" borderId="71" xfId="1" applyNumberFormat="1" applyFont="1" applyFill="1" applyBorder="1" applyAlignment="1">
      <alignment horizontal="center"/>
    </xf>
    <xf numFmtId="7" fontId="5" fillId="4" borderId="71" xfId="1" applyNumberFormat="1" applyFont="1" applyFill="1" applyBorder="1" applyAlignment="1">
      <alignment horizontal="right"/>
    </xf>
    <xf numFmtId="7" fontId="5" fillId="4" borderId="72" xfId="1" applyNumberFormat="1" applyFont="1" applyFill="1" applyBorder="1" applyAlignment="1"/>
    <xf numFmtId="0" fontId="10" fillId="9" borderId="1" xfId="0" applyFont="1" applyFill="1" applyBorder="1" applyAlignment="1"/>
    <xf numFmtId="0" fontId="5" fillId="9" borderId="0" xfId="0" applyFont="1" applyFill="1" applyBorder="1" applyAlignment="1">
      <alignment wrapText="1"/>
    </xf>
    <xf numFmtId="1" fontId="10" fillId="9" borderId="0" xfId="1" applyNumberFormat="1" applyFont="1" applyFill="1" applyBorder="1" applyAlignment="1"/>
    <xf numFmtId="7" fontId="10" fillId="9" borderId="0" xfId="1" applyNumberFormat="1" applyFont="1" applyFill="1" applyBorder="1" applyAlignment="1"/>
    <xf numFmtId="0" fontId="5" fillId="9" borderId="0" xfId="0" applyFont="1" applyFill="1" applyAlignment="1"/>
    <xf numFmtId="0" fontId="10" fillId="9" borderId="48" xfId="0" applyFont="1" applyFill="1" applyBorder="1" applyAlignment="1"/>
    <xf numFmtId="0" fontId="10" fillId="9" borderId="0" xfId="0" applyFont="1" applyFill="1" applyBorder="1" applyAlignment="1">
      <alignment wrapText="1"/>
    </xf>
    <xf numFmtId="0" fontId="10" fillId="4" borderId="62" xfId="0" applyFont="1" applyFill="1" applyBorder="1" applyAlignment="1"/>
    <xf numFmtId="0" fontId="10" fillId="4" borderId="62" xfId="0" applyFont="1" applyFill="1" applyBorder="1" applyAlignment="1">
      <alignment wrapText="1"/>
    </xf>
    <xf numFmtId="7" fontId="10" fillId="4" borderId="62" xfId="1" applyNumberFormat="1" applyFont="1" applyFill="1" applyBorder="1" applyAlignment="1"/>
    <xf numFmtId="7" fontId="10" fillId="4" borderId="67" xfId="1" applyNumberFormat="1" applyFont="1" applyFill="1" applyBorder="1" applyAlignment="1"/>
    <xf numFmtId="0" fontId="5" fillId="9" borderId="1" xfId="0" applyFont="1" applyFill="1" applyBorder="1" applyAlignment="1"/>
    <xf numFmtId="0" fontId="5" fillId="9" borderId="48" xfId="0" applyFont="1" applyFill="1" applyBorder="1" applyAlignment="1"/>
    <xf numFmtId="9" fontId="5" fillId="0" borderId="62" xfId="1" applyNumberFormat="1" applyFont="1" applyFill="1" applyBorder="1" applyAlignment="1">
      <alignment horizontal="left"/>
    </xf>
    <xf numFmtId="0" fontId="5" fillId="4" borderId="68" xfId="3" applyNumberFormat="1" applyFont="1" applyFill="1" applyBorder="1" applyAlignment="1">
      <alignment vertical="top"/>
    </xf>
    <xf numFmtId="9" fontId="5" fillId="4" borderId="65" xfId="1" applyNumberFormat="1" applyFont="1" applyFill="1" applyBorder="1" applyAlignment="1">
      <alignment horizontal="right" vertical="top"/>
    </xf>
    <xf numFmtId="0" fontId="5" fillId="0" borderId="65" xfId="0" applyFont="1" applyFill="1" applyBorder="1" applyAlignment="1">
      <alignment vertical="top"/>
    </xf>
    <xf numFmtId="0" fontId="10" fillId="0" borderId="62" xfId="5" applyFont="1" applyFill="1" applyBorder="1" applyAlignment="1"/>
    <xf numFmtId="0" fontId="5" fillId="4" borderId="68" xfId="3" applyNumberFormat="1" applyFont="1" applyFill="1" applyBorder="1" applyAlignment="1">
      <alignment wrapText="1"/>
    </xf>
    <xf numFmtId="0" fontId="5" fillId="0" borderId="55" xfId="5" applyFont="1" applyFill="1" applyBorder="1" applyAlignment="1">
      <alignment vertical="top" wrapText="1"/>
    </xf>
    <xf numFmtId="9" fontId="5" fillId="4" borderId="62" xfId="5" applyNumberFormat="1" applyFont="1" applyFill="1" applyBorder="1" applyAlignment="1">
      <alignment vertical="top"/>
    </xf>
    <xf numFmtId="0" fontId="5" fillId="4" borderId="62" xfId="5" applyFont="1" applyFill="1" applyBorder="1" applyAlignment="1">
      <alignment horizontal="right" vertical="top"/>
    </xf>
    <xf numFmtId="0" fontId="5" fillId="4" borderId="62" xfId="5" applyFont="1" applyFill="1" applyBorder="1" applyAlignment="1">
      <alignment vertical="top"/>
    </xf>
    <xf numFmtId="0" fontId="5" fillId="4" borderId="55" xfId="2" applyFont="1" applyFill="1" applyBorder="1" applyAlignment="1">
      <alignment vertical="top" wrapText="1"/>
    </xf>
    <xf numFmtId="0" fontId="5" fillId="4" borderId="62" xfId="5" applyFont="1" applyFill="1" applyBorder="1" applyAlignment="1">
      <alignment vertical="top" wrapText="1"/>
    </xf>
    <xf numFmtId="0" fontId="10" fillId="3" borderId="55" xfId="2" applyFont="1" applyFill="1" applyBorder="1" applyAlignment="1">
      <alignment vertical="top" wrapText="1"/>
    </xf>
    <xf numFmtId="0" fontId="5" fillId="3" borderId="62" xfId="5" applyFont="1" applyFill="1" applyBorder="1" applyAlignment="1">
      <alignment vertical="top"/>
    </xf>
    <xf numFmtId="0" fontId="5" fillId="3" borderId="62" xfId="5" applyFont="1" applyFill="1" applyBorder="1" applyAlignment="1">
      <alignment vertical="top" wrapText="1"/>
    </xf>
    <xf numFmtId="0" fontId="10" fillId="3" borderId="62" xfId="2" applyFont="1" applyFill="1" applyBorder="1" applyAlignment="1">
      <alignment vertical="top"/>
    </xf>
    <xf numFmtId="0" fontId="10" fillId="3" borderId="67" xfId="2" applyFont="1" applyFill="1" applyBorder="1" applyAlignment="1">
      <alignment vertical="top"/>
    </xf>
    <xf numFmtId="0" fontId="5" fillId="4" borderId="55" xfId="2" applyFont="1" applyFill="1" applyBorder="1" applyAlignment="1">
      <alignment horizontal="left" vertical="top" wrapText="1"/>
    </xf>
    <xf numFmtId="9" fontId="5" fillId="4" borderId="62" xfId="5" applyNumberFormat="1" applyFont="1" applyFill="1" applyBorder="1" applyAlignment="1">
      <alignment horizontal="right" vertical="top" wrapText="1"/>
    </xf>
    <xf numFmtId="0" fontId="5" fillId="4" borderId="62" xfId="5" applyFont="1" applyFill="1" applyBorder="1" applyAlignment="1">
      <alignment horizontal="left" vertical="top" wrapText="1"/>
    </xf>
    <xf numFmtId="0" fontId="5" fillId="4" borderId="62" xfId="5" applyFont="1" applyFill="1" applyBorder="1" applyAlignment="1">
      <alignment horizontal="right" vertical="top" wrapText="1"/>
    </xf>
    <xf numFmtId="0" fontId="5" fillId="4" borderId="55" xfId="5" applyFont="1" applyFill="1" applyBorder="1" applyAlignment="1">
      <alignment vertical="top" wrapText="1"/>
    </xf>
    <xf numFmtId="0" fontId="5" fillId="4" borderId="55" xfId="2" applyFont="1" applyFill="1" applyBorder="1" applyAlignment="1">
      <alignment wrapText="1"/>
    </xf>
    <xf numFmtId="9" fontId="5" fillId="4" borderId="62" xfId="5" applyNumberFormat="1" applyFont="1" applyFill="1" applyBorder="1" applyAlignment="1"/>
    <xf numFmtId="0" fontId="5" fillId="4" borderId="62" xfId="5" applyFont="1" applyFill="1" applyBorder="1" applyAlignment="1">
      <alignment horizontal="right"/>
    </xf>
    <xf numFmtId="0" fontId="5" fillId="4" borderId="55" xfId="2" applyFont="1" applyFill="1" applyBorder="1" applyAlignment="1">
      <alignment horizontal="left" wrapText="1"/>
    </xf>
    <xf numFmtId="9" fontId="5" fillId="4" borderId="62" xfId="5" applyNumberFormat="1" applyFont="1" applyFill="1" applyBorder="1" applyAlignment="1">
      <alignment horizontal="right" wrapText="1"/>
    </xf>
    <xf numFmtId="0" fontId="5" fillId="4" borderId="62" xfId="5" applyFont="1" applyFill="1" applyBorder="1" applyAlignment="1">
      <alignment horizontal="left" wrapText="1"/>
    </xf>
    <xf numFmtId="0" fontId="5" fillId="4" borderId="62" xfId="5" applyFont="1" applyFill="1" applyBorder="1" applyAlignment="1">
      <alignment horizontal="right" wrapText="1"/>
    </xf>
    <xf numFmtId="0" fontId="10" fillId="3" borderId="55" xfId="2" applyFont="1" applyFill="1" applyBorder="1" applyAlignment="1">
      <alignment wrapText="1"/>
    </xf>
    <xf numFmtId="0" fontId="5" fillId="3" borderId="62" xfId="5" applyFont="1" applyFill="1" applyBorder="1" applyAlignment="1"/>
    <xf numFmtId="0" fontId="5" fillId="3" borderId="62" xfId="5" applyFont="1" applyFill="1" applyBorder="1" applyAlignment="1">
      <alignment wrapText="1"/>
    </xf>
    <xf numFmtId="0" fontId="5" fillId="3" borderId="62" xfId="5" applyFont="1" applyFill="1" applyBorder="1" applyAlignment="1">
      <alignment horizontal="right"/>
    </xf>
    <xf numFmtId="0" fontId="10" fillId="3" borderId="62" xfId="2" applyFont="1" applyFill="1" applyBorder="1" applyAlignment="1"/>
    <xf numFmtId="0" fontId="10" fillId="3" borderId="67" xfId="2" applyFont="1" applyFill="1" applyBorder="1" applyAlignment="1"/>
    <xf numFmtId="0" fontId="5" fillId="4" borderId="55" xfId="2" applyFont="1" applyFill="1" applyBorder="1" applyAlignment="1">
      <alignment horizontal="left" vertical="center" wrapText="1"/>
    </xf>
    <xf numFmtId="9" fontId="5" fillId="4" borderId="62" xfId="5" applyNumberFormat="1" applyFont="1" applyFill="1" applyBorder="1" applyAlignment="1">
      <alignment vertical="center"/>
    </xf>
    <xf numFmtId="0" fontId="5" fillId="4" borderId="62" xfId="5" applyFont="1" applyFill="1" applyBorder="1" applyAlignment="1">
      <alignment vertical="center" wrapText="1"/>
    </xf>
    <xf numFmtId="0" fontId="5" fillId="4" borderId="62" xfId="5" applyFont="1" applyFill="1" applyBorder="1" applyAlignment="1">
      <alignment horizontal="right" vertical="center"/>
    </xf>
    <xf numFmtId="0" fontId="5" fillId="4" borderId="62" xfId="5" applyFont="1" applyFill="1" applyBorder="1" applyAlignment="1">
      <alignment vertical="center"/>
    </xf>
    <xf numFmtId="0" fontId="5" fillId="4" borderId="55" xfId="5" applyFont="1" applyFill="1" applyBorder="1" applyAlignment="1">
      <alignment horizontal="left" wrapText="1"/>
    </xf>
    <xf numFmtId="0" fontId="5" fillId="4" borderId="55" xfId="6" applyFont="1" applyFill="1" applyBorder="1" applyAlignment="1">
      <alignment wrapText="1"/>
    </xf>
    <xf numFmtId="0" fontId="5" fillId="0" borderId="55" xfId="5" applyFont="1" applyBorder="1" applyAlignment="1">
      <alignment vertical="center" wrapText="1"/>
    </xf>
    <xf numFmtId="9" fontId="5" fillId="4" borderId="62" xfId="1" applyNumberFormat="1" applyFont="1" applyFill="1" applyBorder="1" applyAlignment="1">
      <alignment horizontal="right" vertical="center"/>
    </xf>
    <xf numFmtId="0" fontId="5" fillId="0" borderId="62" xfId="5" applyFont="1" applyFill="1" applyBorder="1" applyAlignment="1">
      <alignment vertical="center"/>
    </xf>
    <xf numFmtId="0" fontId="5" fillId="0" borderId="62" xfId="5" applyFont="1" applyBorder="1" applyAlignment="1">
      <alignment vertical="center"/>
    </xf>
    <xf numFmtId="0" fontId="5" fillId="0" borderId="62" xfId="0" applyFont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0" borderId="71" xfId="5" applyNumberFormat="1" applyFont="1" applyBorder="1" applyAlignment="1"/>
    <xf numFmtId="0" fontId="5" fillId="0" borderId="71" xfId="1" applyFont="1" applyFill="1" applyBorder="1" applyAlignment="1">
      <alignment wrapText="1"/>
    </xf>
    <xf numFmtId="171" fontId="5" fillId="0" borderId="71" xfId="16" applyNumberFormat="1" applyFont="1" applyBorder="1" applyAlignment="1"/>
    <xf numFmtId="0" fontId="5" fillId="0" borderId="62" xfId="5" applyFont="1" applyFill="1" applyBorder="1" applyAlignment="1"/>
    <xf numFmtId="9" fontId="5" fillId="4" borderId="65" xfId="5" applyNumberFormat="1" applyFont="1" applyFill="1" applyBorder="1" applyAlignment="1"/>
    <xf numFmtId="0" fontId="5" fillId="4" borderId="55" xfId="6" applyFont="1" applyFill="1" applyBorder="1" applyAlignment="1">
      <alignment vertical="top" wrapText="1"/>
    </xf>
    <xf numFmtId="9" fontId="5" fillId="4" borderId="62" xfId="1" applyNumberFormat="1" applyFont="1" applyFill="1" applyBorder="1" applyAlignment="1">
      <alignment horizontal="right" vertical="top" wrapText="1"/>
    </xf>
    <xf numFmtId="0" fontId="5" fillId="0" borderId="55" xfId="1" applyFont="1" applyFill="1" applyBorder="1" applyAlignment="1">
      <alignment vertical="top" wrapText="1"/>
    </xf>
    <xf numFmtId="0" fontId="5" fillId="4" borderId="62" xfId="5" applyNumberFormat="1" applyFont="1" applyFill="1" applyBorder="1" applyAlignment="1">
      <alignment horizontal="right" vertical="top"/>
    </xf>
    <xf numFmtId="0" fontId="10" fillId="3" borderId="55" xfId="5" applyFont="1" applyFill="1" applyBorder="1" applyAlignment="1">
      <alignment vertical="top" wrapText="1"/>
    </xf>
    <xf numFmtId="0" fontId="5" fillId="3" borderId="62" xfId="1" applyFont="1" applyFill="1" applyBorder="1" applyAlignment="1">
      <alignment vertical="top"/>
    </xf>
    <xf numFmtId="1" fontId="5" fillId="3" borderId="67" xfId="1" applyNumberFormat="1" applyFont="1" applyFill="1" applyBorder="1" applyAlignment="1">
      <alignment vertical="top"/>
    </xf>
    <xf numFmtId="0" fontId="5" fillId="4" borderId="55" xfId="5" applyFont="1" applyFill="1" applyBorder="1" applyAlignment="1">
      <alignment horizontal="left" vertical="top" wrapText="1"/>
    </xf>
    <xf numFmtId="0" fontId="5" fillId="4" borderId="55" xfId="1" applyNumberFormat="1" applyFont="1" applyFill="1" applyBorder="1" applyAlignment="1">
      <alignment vertical="top" wrapText="1"/>
    </xf>
    <xf numFmtId="0" fontId="10" fillId="3" borderId="55" xfId="1" applyNumberFormat="1" applyFont="1" applyFill="1" applyBorder="1" applyAlignment="1">
      <alignment vertical="top" wrapText="1"/>
    </xf>
    <xf numFmtId="9" fontId="5" fillId="3" borderId="62" xfId="1" applyNumberFormat="1" applyFont="1" applyFill="1" applyBorder="1" applyAlignment="1">
      <alignment horizontal="right" vertical="top"/>
    </xf>
    <xf numFmtId="0" fontId="5" fillId="3" borderId="62" xfId="1" applyFont="1" applyFill="1" applyBorder="1" applyAlignment="1">
      <alignment vertical="top" wrapText="1"/>
    </xf>
    <xf numFmtId="0" fontId="5" fillId="3" borderId="62" xfId="1" applyNumberFormat="1" applyFont="1" applyFill="1" applyBorder="1" applyAlignment="1">
      <alignment horizontal="right" vertical="top"/>
    </xf>
    <xf numFmtId="1" fontId="5" fillId="3" borderId="62" xfId="1" applyNumberFormat="1" applyFont="1" applyFill="1" applyBorder="1" applyAlignment="1">
      <alignment vertical="top"/>
    </xf>
    <xf numFmtId="0" fontId="5" fillId="4" borderId="55" xfId="9" applyFont="1" applyFill="1" applyBorder="1" applyAlignment="1">
      <alignment horizontal="left" vertical="top" wrapText="1"/>
    </xf>
    <xf numFmtId="0" fontId="5" fillId="4" borderId="55" xfId="4" applyNumberFormat="1" applyFont="1" applyFill="1" applyBorder="1" applyAlignment="1">
      <alignment vertical="top" wrapText="1"/>
    </xf>
    <xf numFmtId="0" fontId="5" fillId="4" borderId="55" xfId="1" applyNumberFormat="1" applyFont="1" applyFill="1" applyBorder="1" applyAlignment="1">
      <alignment horizontal="left" vertical="top" wrapText="1"/>
    </xf>
    <xf numFmtId="0" fontId="5" fillId="4" borderId="62" xfId="1" applyNumberFormat="1" applyFont="1" applyFill="1" applyBorder="1" applyAlignment="1">
      <alignment horizontal="right" vertical="top" wrapText="1"/>
    </xf>
    <xf numFmtId="0" fontId="5" fillId="4" borderId="62" xfId="1" applyFont="1" applyFill="1" applyBorder="1" applyAlignment="1">
      <alignment horizontal="right" vertical="top" wrapText="1"/>
    </xf>
    <xf numFmtId="0" fontId="10" fillId="3" borderId="55" xfId="1" applyNumberFormat="1" applyFont="1" applyFill="1" applyBorder="1" applyAlignment="1">
      <alignment wrapText="1"/>
    </xf>
    <xf numFmtId="1" fontId="5" fillId="3" borderId="67" xfId="1" applyNumberFormat="1" applyFont="1" applyFill="1" applyBorder="1" applyAlignment="1"/>
    <xf numFmtId="0" fontId="10" fillId="4" borderId="73" xfId="0" applyFont="1" applyFill="1" applyBorder="1" applyAlignment="1">
      <alignment vertical="center"/>
    </xf>
    <xf numFmtId="9" fontId="10" fillId="4" borderId="33" xfId="5" applyNumberFormat="1" applyFont="1" applyFill="1" applyBorder="1" applyAlignment="1">
      <alignment vertical="center"/>
    </xf>
    <xf numFmtId="0" fontId="10" fillId="4" borderId="33" xfId="1" applyFont="1" applyFill="1" applyBorder="1" applyAlignment="1">
      <alignment vertical="center" wrapText="1"/>
    </xf>
    <xf numFmtId="0" fontId="10" fillId="4" borderId="33" xfId="1" applyFont="1" applyFill="1" applyBorder="1" applyAlignment="1">
      <alignment horizontal="right" vertical="center"/>
    </xf>
    <xf numFmtId="0" fontId="10" fillId="4" borderId="33" xfId="1" applyFont="1" applyFill="1" applyBorder="1" applyAlignment="1">
      <alignment vertical="center"/>
    </xf>
    <xf numFmtId="1" fontId="10" fillId="4" borderId="33" xfId="1" applyNumberFormat="1" applyFont="1" applyFill="1" applyBorder="1" applyAlignment="1">
      <alignment vertical="center"/>
    </xf>
    <xf numFmtId="44" fontId="10" fillId="0" borderId="33" xfId="16" applyFont="1" applyBorder="1" applyAlignment="1">
      <alignment vertical="center"/>
    </xf>
    <xf numFmtId="44" fontId="10" fillId="0" borderId="34" xfId="0" applyNumberFormat="1" applyFont="1" applyBorder="1" applyAlignment="1">
      <alignment vertical="center"/>
    </xf>
    <xf numFmtId="0" fontId="5" fillId="4" borderId="71" xfId="1" applyFont="1" applyFill="1" applyBorder="1" applyAlignment="1">
      <alignment horizontal="left" wrapText="1"/>
    </xf>
    <xf numFmtId="0" fontId="10" fillId="10" borderId="57" xfId="5" applyFont="1" applyFill="1" applyBorder="1" applyAlignment="1">
      <alignment vertical="center" wrapText="1"/>
    </xf>
    <xf numFmtId="9" fontId="10" fillId="10" borderId="87" xfId="5" applyNumberFormat="1" applyFont="1" applyFill="1" applyBorder="1" applyAlignment="1">
      <alignment vertical="center"/>
    </xf>
    <xf numFmtId="0" fontId="10" fillId="10" borderId="87" xfId="5" applyFont="1" applyFill="1" applyBorder="1" applyAlignment="1">
      <alignment vertical="center" wrapText="1"/>
    </xf>
    <xf numFmtId="0" fontId="10" fillId="10" borderId="87" xfId="5" applyFont="1" applyFill="1" applyBorder="1" applyAlignment="1">
      <alignment vertical="center"/>
    </xf>
    <xf numFmtId="0" fontId="10" fillId="10" borderId="87" xfId="1" applyNumberFormat="1" applyFont="1" applyFill="1" applyBorder="1" applyAlignment="1">
      <alignment horizontal="right" vertical="center"/>
    </xf>
    <xf numFmtId="1" fontId="10" fillId="10" borderId="87" xfId="1" applyNumberFormat="1" applyFont="1" applyFill="1" applyBorder="1" applyAlignment="1">
      <alignment vertical="center"/>
    </xf>
    <xf numFmtId="44" fontId="10" fillId="10" borderId="87" xfId="16" applyFont="1" applyFill="1" applyBorder="1" applyAlignment="1">
      <alignment vertical="center"/>
    </xf>
    <xf numFmtId="44" fontId="10" fillId="10" borderId="88" xfId="16" applyFont="1" applyFill="1" applyBorder="1" applyAlignment="1">
      <alignment vertical="center"/>
    </xf>
    <xf numFmtId="1" fontId="10" fillId="3" borderId="67" xfId="1" applyNumberFormat="1" applyFont="1" applyFill="1" applyBorder="1" applyAlignment="1"/>
    <xf numFmtId="164" fontId="5" fillId="4" borderId="62" xfId="1" applyNumberFormat="1" applyFont="1" applyFill="1" applyBorder="1" applyAlignment="1">
      <alignment vertical="top"/>
    </xf>
    <xf numFmtId="9" fontId="10" fillId="3" borderId="62" xfId="1" applyNumberFormat="1" applyFont="1" applyFill="1" applyBorder="1" applyAlignment="1">
      <alignment horizontal="right"/>
    </xf>
    <xf numFmtId="0" fontId="10" fillId="3" borderId="62" xfId="1" applyFont="1" applyFill="1" applyBorder="1" applyAlignment="1">
      <alignment wrapText="1"/>
    </xf>
    <xf numFmtId="0" fontId="10" fillId="3" borderId="62" xfId="1" applyNumberFormat="1" applyFont="1" applyFill="1" applyBorder="1" applyAlignment="1">
      <alignment horizontal="right"/>
    </xf>
    <xf numFmtId="1" fontId="10" fillId="3" borderId="62" xfId="1" applyNumberFormat="1" applyFont="1" applyFill="1" applyBorder="1" applyAlignment="1"/>
    <xf numFmtId="9" fontId="5" fillId="4" borderId="62" xfId="5" applyNumberFormat="1" applyFont="1" applyFill="1" applyBorder="1" applyAlignment="1">
      <alignment horizontal="right"/>
    </xf>
    <xf numFmtId="0" fontId="5" fillId="4" borderId="62" xfId="10" applyFont="1" applyFill="1" applyBorder="1" applyAlignment="1"/>
    <xf numFmtId="0" fontId="5" fillId="4" borderId="55" xfId="9" applyFont="1" applyFill="1" applyBorder="1" applyAlignment="1">
      <alignment wrapText="1"/>
    </xf>
    <xf numFmtId="0" fontId="5" fillId="4" borderId="62" xfId="1" applyNumberFormat="1" applyFont="1" applyFill="1" applyBorder="1" applyAlignment="1"/>
    <xf numFmtId="0" fontId="10" fillId="3" borderId="55" xfId="9" applyFont="1" applyFill="1" applyBorder="1" applyAlignment="1">
      <alignment wrapText="1"/>
    </xf>
    <xf numFmtId="9" fontId="5" fillId="3" borderId="62" xfId="5" applyNumberFormat="1" applyFont="1" applyFill="1" applyBorder="1" applyAlignment="1">
      <alignment horizontal="right"/>
    </xf>
    <xf numFmtId="0" fontId="5" fillId="3" borderId="62" xfId="9" applyFont="1" applyFill="1" applyBorder="1" applyAlignment="1">
      <alignment wrapText="1"/>
    </xf>
    <xf numFmtId="0" fontId="5" fillId="3" borderId="62" xfId="10" applyFont="1" applyFill="1" applyBorder="1" applyAlignment="1"/>
    <xf numFmtId="0" fontId="5" fillId="4" borderId="62" xfId="9" applyFont="1" applyFill="1" applyBorder="1" applyAlignment="1">
      <alignment wrapText="1"/>
    </xf>
    <xf numFmtId="0" fontId="5" fillId="4" borderId="62" xfId="9" applyFont="1" applyFill="1" applyBorder="1" applyAlignment="1"/>
    <xf numFmtId="0" fontId="5" fillId="4" borderId="55" xfId="9" applyFont="1" applyFill="1" applyBorder="1" applyAlignment="1">
      <alignment vertical="top" wrapText="1"/>
    </xf>
    <xf numFmtId="0" fontId="5" fillId="4" borderId="62" xfId="9" applyFont="1" applyFill="1" applyBorder="1" applyAlignment="1">
      <alignment vertical="top" wrapText="1"/>
    </xf>
    <xf numFmtId="0" fontId="5" fillId="4" borderId="62" xfId="10" applyFont="1" applyFill="1" applyBorder="1" applyAlignment="1">
      <alignment vertical="top"/>
    </xf>
    <xf numFmtId="0" fontId="5" fillId="4" borderId="55" xfId="8" applyFont="1" applyFill="1" applyBorder="1" applyAlignment="1">
      <alignment horizontal="left" vertical="top" wrapText="1"/>
    </xf>
    <xf numFmtId="9" fontId="5" fillId="4" borderId="62" xfId="5" applyNumberFormat="1" applyFont="1" applyFill="1" applyBorder="1" applyAlignment="1">
      <alignment horizontal="right" vertical="top"/>
    </xf>
    <xf numFmtId="0" fontId="10" fillId="4" borderId="55" xfId="0" applyFont="1" applyFill="1" applyBorder="1" applyAlignment="1">
      <alignment vertical="top"/>
    </xf>
    <xf numFmtId="9" fontId="10" fillId="4" borderId="62" xfId="5" applyNumberFormat="1" applyFont="1" applyFill="1" applyBorder="1" applyAlignment="1">
      <alignment vertical="top"/>
    </xf>
    <xf numFmtId="0" fontId="10" fillId="4" borderId="62" xfId="1" applyFont="1" applyFill="1" applyBorder="1" applyAlignment="1">
      <alignment vertical="top" wrapText="1"/>
    </xf>
    <xf numFmtId="0" fontId="10" fillId="4" borderId="62" xfId="1" applyFont="1" applyFill="1" applyBorder="1" applyAlignment="1">
      <alignment horizontal="right" vertical="top"/>
    </xf>
    <xf numFmtId="0" fontId="10" fillId="4" borderId="62" xfId="1" applyFont="1" applyFill="1" applyBorder="1" applyAlignment="1">
      <alignment vertical="top"/>
    </xf>
    <xf numFmtId="1" fontId="10" fillId="4" borderId="62" xfId="1" applyNumberFormat="1" applyFont="1" applyFill="1" applyBorder="1" applyAlignment="1">
      <alignment vertical="top"/>
    </xf>
    <xf numFmtId="44" fontId="10" fillId="0" borderId="62" xfId="16" applyFont="1" applyBorder="1" applyAlignment="1">
      <alignment vertical="top"/>
    </xf>
    <xf numFmtId="44" fontId="10" fillId="0" borderId="67" xfId="0" applyNumberFormat="1" applyFont="1" applyBorder="1" applyAlignment="1">
      <alignment vertical="top"/>
    </xf>
    <xf numFmtId="0" fontId="5" fillId="0" borderId="71" xfId="5" applyFont="1" applyFill="1" applyBorder="1" applyAlignment="1"/>
    <xf numFmtId="2" fontId="10" fillId="8" borderId="55" xfId="1" applyNumberFormat="1" applyFont="1" applyFill="1" applyBorder="1" applyAlignment="1">
      <alignment wrapText="1"/>
    </xf>
    <xf numFmtId="2" fontId="10" fillId="8" borderId="62" xfId="1" applyNumberFormat="1" applyFont="1" applyFill="1" applyBorder="1" applyAlignment="1">
      <alignment horizontal="right"/>
    </xf>
    <xf numFmtId="2" fontId="10" fillId="8" borderId="62" xfId="1" applyNumberFormat="1" applyFont="1" applyFill="1" applyBorder="1" applyAlignment="1">
      <alignment wrapText="1"/>
    </xf>
    <xf numFmtId="2" fontId="10" fillId="8" borderId="67" xfId="1" applyNumberFormat="1" applyFont="1" applyFill="1" applyBorder="1" applyAlignment="1">
      <alignment horizontal="right"/>
    </xf>
    <xf numFmtId="2" fontId="10" fillId="3" borderId="67" xfId="1" applyNumberFormat="1" applyFont="1" applyFill="1" applyBorder="1" applyAlignment="1">
      <alignment horizontal="right"/>
    </xf>
    <xf numFmtId="0" fontId="10" fillId="4" borderId="55" xfId="2" applyFont="1" applyFill="1" applyBorder="1" applyAlignment="1">
      <alignment wrapText="1"/>
    </xf>
    <xf numFmtId="1" fontId="5" fillId="4" borderId="67" xfId="1" applyNumberFormat="1" applyFont="1" applyFill="1" applyBorder="1" applyAlignment="1"/>
    <xf numFmtId="0" fontId="5" fillId="4" borderId="55" xfId="5" applyFont="1" applyFill="1" applyBorder="1" applyAlignment="1">
      <alignment vertical="center" wrapText="1"/>
    </xf>
    <xf numFmtId="9" fontId="5" fillId="3" borderId="62" xfId="5" applyNumberFormat="1" applyFont="1" applyFill="1" applyBorder="1" applyAlignment="1"/>
    <xf numFmtId="0" fontId="10" fillId="3" borderId="55" xfId="2" applyFont="1" applyFill="1" applyBorder="1" applyAlignment="1">
      <alignment vertical="center" wrapText="1"/>
    </xf>
    <xf numFmtId="9" fontId="5" fillId="3" borderId="62" xfId="5" applyNumberFormat="1" applyFont="1" applyFill="1" applyBorder="1" applyAlignment="1">
      <alignment vertical="center"/>
    </xf>
    <xf numFmtId="0" fontId="5" fillId="3" borderId="62" xfId="5" applyFont="1" applyFill="1" applyBorder="1" applyAlignment="1">
      <alignment vertical="center" wrapText="1"/>
    </xf>
    <xf numFmtId="0" fontId="5" fillId="3" borderId="62" xfId="5" applyFont="1" applyFill="1" applyBorder="1" applyAlignment="1">
      <alignment horizontal="right" vertical="center"/>
    </xf>
    <xf numFmtId="0" fontId="5" fillId="3" borderId="62" xfId="5" applyFont="1" applyFill="1" applyBorder="1" applyAlignment="1">
      <alignment vertical="center"/>
    </xf>
    <xf numFmtId="1" fontId="5" fillId="3" borderId="62" xfId="1" applyNumberFormat="1" applyFont="1" applyFill="1" applyBorder="1" applyAlignment="1">
      <alignment vertical="center"/>
    </xf>
    <xf numFmtId="2" fontId="10" fillId="3" borderId="62" xfId="1" applyNumberFormat="1" applyFont="1" applyFill="1" applyBorder="1" applyAlignment="1">
      <alignment horizontal="right" vertical="center"/>
    </xf>
    <xf numFmtId="2" fontId="10" fillId="3" borderId="67" xfId="1" applyNumberFormat="1" applyFont="1" applyFill="1" applyBorder="1" applyAlignment="1">
      <alignment horizontal="right" vertical="center"/>
    </xf>
    <xf numFmtId="0" fontId="5" fillId="4" borderId="55" xfId="1" applyFont="1" applyFill="1" applyBorder="1" applyAlignment="1">
      <alignment vertical="center" wrapText="1"/>
    </xf>
    <xf numFmtId="0" fontId="5" fillId="4" borderId="62" xfId="1" applyFont="1" applyFill="1" applyBorder="1" applyAlignment="1">
      <alignment vertical="center" wrapText="1"/>
    </xf>
    <xf numFmtId="2" fontId="10" fillId="6" borderId="29" xfId="1" applyNumberFormat="1" applyFont="1" applyFill="1" applyBorder="1" applyAlignment="1">
      <alignment horizontal="center" wrapText="1"/>
    </xf>
    <xf numFmtId="2" fontId="10" fillId="6" borderId="30" xfId="1" applyNumberFormat="1" applyFont="1" applyFill="1" applyBorder="1" applyAlignment="1">
      <alignment horizontal="center" wrapText="1"/>
    </xf>
    <xf numFmtId="0" fontId="5" fillId="0" borderId="62" xfId="5" applyFont="1" applyBorder="1" applyAlignment="1">
      <alignment vertical="top"/>
    </xf>
    <xf numFmtId="0" fontId="5" fillId="4" borderId="55" xfId="3" applyNumberFormat="1" applyFont="1" applyFill="1" applyBorder="1" applyAlignment="1">
      <alignment vertical="top" wrapText="1"/>
    </xf>
    <xf numFmtId="0" fontId="5" fillId="0" borderId="62" xfId="5" applyFont="1" applyFill="1" applyBorder="1" applyAlignment="1">
      <alignment vertical="top"/>
    </xf>
    <xf numFmtId="0" fontId="5" fillId="4" borderId="70" xfId="3" applyNumberFormat="1" applyFont="1" applyFill="1" applyBorder="1" applyAlignment="1">
      <alignment vertical="top" wrapText="1"/>
    </xf>
    <xf numFmtId="0" fontId="5" fillId="4" borderId="71" xfId="1" applyFont="1" applyFill="1" applyBorder="1" applyAlignment="1">
      <alignment horizontal="left" vertical="top" wrapText="1"/>
    </xf>
    <xf numFmtId="0" fontId="5" fillId="0" borderId="71" xfId="5" applyFont="1" applyFill="1" applyBorder="1" applyAlignment="1">
      <alignment vertical="top"/>
    </xf>
    <xf numFmtId="0" fontId="5" fillId="0" borderId="71" xfId="0" applyFont="1" applyBorder="1" applyAlignment="1">
      <alignment horizontal="center" vertical="top"/>
    </xf>
    <xf numFmtId="0" fontId="5" fillId="0" borderId="72" xfId="0" applyFont="1" applyBorder="1" applyAlignment="1">
      <alignment horizontal="center" vertical="top"/>
    </xf>
    <xf numFmtId="0" fontId="5" fillId="0" borderId="55" xfId="0" applyFont="1" applyFill="1" applyBorder="1" applyAlignment="1">
      <alignment vertical="top"/>
    </xf>
    <xf numFmtId="0" fontId="5" fillId="4" borderId="55" xfId="0" applyFont="1" applyFill="1" applyBorder="1" applyAlignment="1">
      <alignment vertical="top"/>
    </xf>
    <xf numFmtId="44" fontId="5" fillId="4" borderId="62" xfId="16" applyFont="1" applyFill="1" applyBorder="1" applyAlignment="1">
      <alignment horizontal="right" vertical="top"/>
    </xf>
    <xf numFmtId="44" fontId="5" fillId="4" borderId="67" xfId="16" applyFont="1" applyFill="1" applyBorder="1" applyAlignment="1">
      <alignment vertical="top"/>
    </xf>
    <xf numFmtId="0" fontId="10" fillId="3" borderId="55" xfId="1" applyFont="1" applyFill="1" applyBorder="1" applyAlignment="1">
      <alignment vertical="top" wrapText="1"/>
    </xf>
    <xf numFmtId="0" fontId="10" fillId="3" borderId="55" xfId="1" applyFont="1" applyFill="1" applyBorder="1" applyAlignment="1">
      <alignment vertical="center" wrapText="1"/>
    </xf>
    <xf numFmtId="9" fontId="5" fillId="3" borderId="62" xfId="1" applyNumberFormat="1" applyFont="1" applyFill="1" applyBorder="1" applyAlignment="1">
      <alignment horizontal="right" vertical="center"/>
    </xf>
    <xf numFmtId="0" fontId="5" fillId="3" borderId="62" xfId="1" applyFont="1" applyFill="1" applyBorder="1" applyAlignment="1">
      <alignment vertical="center" wrapText="1"/>
    </xf>
    <xf numFmtId="0" fontId="5" fillId="3" borderId="62" xfId="1" applyNumberFormat="1" applyFont="1" applyFill="1" applyBorder="1" applyAlignment="1">
      <alignment horizontal="right" vertical="center"/>
    </xf>
    <xf numFmtId="0" fontId="5" fillId="3" borderId="62" xfId="1" applyFont="1" applyFill="1" applyBorder="1" applyAlignment="1">
      <alignment vertical="center"/>
    </xf>
    <xf numFmtId="1" fontId="5" fillId="3" borderId="67" xfId="1" applyNumberFormat="1" applyFont="1" applyFill="1" applyBorder="1" applyAlignment="1">
      <alignment vertical="center"/>
    </xf>
    <xf numFmtId="0" fontId="10" fillId="3" borderId="55" xfId="14" applyFont="1" applyFill="1" applyBorder="1" applyAlignment="1">
      <alignment vertical="top" wrapText="1"/>
    </xf>
    <xf numFmtId="0" fontId="5" fillId="3" borderId="62" xfId="14" applyFont="1" applyFill="1" applyBorder="1" applyAlignment="1">
      <alignment vertical="top" wrapText="1"/>
    </xf>
    <xf numFmtId="0" fontId="5" fillId="3" borderId="62" xfId="10" applyFont="1" applyFill="1" applyBorder="1" applyAlignment="1">
      <alignment vertical="top"/>
    </xf>
    <xf numFmtId="49" fontId="5" fillId="4" borderId="62" xfId="5" applyNumberFormat="1" applyFont="1" applyFill="1" applyBorder="1" applyAlignment="1">
      <alignment horizontal="right" vertical="top"/>
    </xf>
    <xf numFmtId="2" fontId="10" fillId="7" borderId="55" xfId="1" applyNumberFormat="1" applyFont="1" applyFill="1" applyBorder="1" applyAlignment="1">
      <alignment horizontal="center" vertical="top" wrapText="1"/>
    </xf>
    <xf numFmtId="2" fontId="10" fillId="7" borderId="62" xfId="1" applyNumberFormat="1" applyFont="1" applyFill="1" applyBorder="1" applyAlignment="1">
      <alignment horizontal="center" vertical="top" wrapText="1"/>
    </xf>
    <xf numFmtId="0" fontId="10" fillId="3" borderId="55" xfId="10" applyFont="1" applyFill="1" applyBorder="1" applyAlignment="1">
      <alignment wrapText="1"/>
    </xf>
    <xf numFmtId="0" fontId="5" fillId="4" borderId="55" xfId="10" applyFont="1" applyFill="1" applyBorder="1" applyAlignment="1">
      <alignment vertical="top" wrapText="1"/>
    </xf>
    <xf numFmtId="0" fontId="5" fillId="4" borderId="70" xfId="1" applyFont="1" applyFill="1" applyBorder="1" applyAlignment="1">
      <alignment vertical="center" wrapText="1"/>
    </xf>
    <xf numFmtId="9" fontId="5" fillId="4" borderId="71" xfId="1" applyNumberFormat="1" applyFont="1" applyFill="1" applyBorder="1" applyAlignment="1">
      <alignment horizontal="right" vertical="center"/>
    </xf>
    <xf numFmtId="0" fontId="5" fillId="4" borderId="71" xfId="1" applyFont="1" applyFill="1" applyBorder="1" applyAlignment="1">
      <alignment vertical="center" wrapText="1"/>
    </xf>
    <xf numFmtId="0" fontId="10" fillId="4" borderId="73" xfId="0" applyFont="1" applyFill="1" applyBorder="1" applyAlignment="1">
      <alignment vertical="top"/>
    </xf>
    <xf numFmtId="9" fontId="10" fillId="4" borderId="33" xfId="5" applyNumberFormat="1" applyFont="1" applyFill="1" applyBorder="1" applyAlignment="1">
      <alignment vertical="top"/>
    </xf>
    <xf numFmtId="0" fontId="10" fillId="4" borderId="33" xfId="1" applyFont="1" applyFill="1" applyBorder="1" applyAlignment="1">
      <alignment vertical="top" wrapText="1"/>
    </xf>
    <xf numFmtId="0" fontId="10" fillId="4" borderId="33" xfId="1" applyFont="1" applyFill="1" applyBorder="1" applyAlignment="1">
      <alignment horizontal="right" vertical="top"/>
    </xf>
    <xf numFmtId="0" fontId="10" fillId="4" borderId="33" xfId="1" applyFont="1" applyFill="1" applyBorder="1" applyAlignment="1">
      <alignment vertical="top"/>
    </xf>
    <xf numFmtId="1" fontId="10" fillId="4" borderId="33" xfId="1" applyNumberFormat="1" applyFont="1" applyFill="1" applyBorder="1" applyAlignment="1">
      <alignment vertical="top"/>
    </xf>
    <xf numFmtId="44" fontId="10" fillId="0" borderId="33" xfId="16" applyFont="1" applyBorder="1" applyAlignment="1">
      <alignment vertical="top"/>
    </xf>
    <xf numFmtId="44" fontId="10" fillId="0" borderId="34" xfId="0" applyNumberFormat="1" applyFont="1" applyBorder="1" applyAlignment="1">
      <alignment vertical="top"/>
    </xf>
    <xf numFmtId="2" fontId="10" fillId="7" borderId="60" xfId="1" applyNumberFormat="1" applyFont="1" applyFill="1" applyBorder="1" applyAlignment="1">
      <alignment horizontal="center" wrapText="1"/>
    </xf>
    <xf numFmtId="2" fontId="10" fillId="7" borderId="61" xfId="1" applyNumberFormat="1" applyFont="1" applyFill="1" applyBorder="1" applyAlignment="1">
      <alignment horizontal="center" wrapText="1"/>
    </xf>
    <xf numFmtId="0" fontId="5" fillId="4" borderId="70" xfId="9" applyFont="1" applyFill="1" applyBorder="1" applyAlignment="1">
      <alignment vertical="top" wrapText="1"/>
    </xf>
    <xf numFmtId="0" fontId="5" fillId="4" borderId="55" xfId="1" applyNumberFormat="1" applyFont="1" applyFill="1" applyBorder="1" applyAlignment="1">
      <alignment wrapText="1"/>
    </xf>
    <xf numFmtId="0" fontId="5" fillId="4" borderId="55" xfId="1" applyNumberFormat="1" applyFont="1" applyFill="1" applyBorder="1" applyAlignment="1">
      <alignment vertical="center" wrapText="1"/>
    </xf>
    <xf numFmtId="0" fontId="5" fillId="4" borderId="70" xfId="2" applyFont="1" applyFill="1" applyBorder="1" applyAlignment="1">
      <alignment vertical="center" wrapText="1"/>
    </xf>
    <xf numFmtId="9" fontId="5" fillId="4" borderId="71" xfId="5" applyNumberFormat="1" applyFont="1" applyFill="1" applyBorder="1" applyAlignment="1">
      <alignment vertical="center"/>
    </xf>
    <xf numFmtId="0" fontId="5" fillId="4" borderId="71" xfId="5" applyFont="1" applyFill="1" applyBorder="1" applyAlignment="1">
      <alignment horizontal="right" vertical="center"/>
    </xf>
    <xf numFmtId="0" fontId="5" fillId="4" borderId="71" xfId="5" applyFont="1" applyFill="1" applyBorder="1" applyAlignment="1">
      <alignment vertical="center"/>
    </xf>
    <xf numFmtId="0" fontId="5" fillId="4" borderId="55" xfId="1" applyFont="1" applyFill="1" applyBorder="1" applyAlignment="1">
      <alignment horizontal="left" vertical="top" wrapText="1"/>
    </xf>
    <xf numFmtId="0" fontId="5" fillId="4" borderId="55" xfId="1" applyFont="1" applyFill="1" applyBorder="1" applyAlignment="1"/>
    <xf numFmtId="0" fontId="5" fillId="0" borderId="62" xfId="0" applyFont="1" applyBorder="1" applyAlignment="1">
      <alignment horizontal="right"/>
    </xf>
    <xf numFmtId="0" fontId="5" fillId="0" borderId="67" xfId="0" applyFont="1" applyBorder="1" applyAlignment="1">
      <alignment horizontal="right"/>
    </xf>
    <xf numFmtId="0" fontId="5" fillId="0" borderId="71" xfId="0" applyFont="1" applyBorder="1" applyAlignment="1">
      <alignment horizontal="right"/>
    </xf>
    <xf numFmtId="0" fontId="5" fillId="0" borderId="72" xfId="0" applyFont="1" applyBorder="1" applyAlignment="1">
      <alignment horizontal="right"/>
    </xf>
    <xf numFmtId="9" fontId="5" fillId="10" borderId="87" xfId="5" applyNumberFormat="1" applyFont="1" applyFill="1" applyBorder="1" applyAlignment="1"/>
    <xf numFmtId="0" fontId="5" fillId="10" borderId="87" xfId="1" applyNumberFormat="1" applyFont="1" applyFill="1" applyBorder="1" applyAlignment="1">
      <alignment horizontal="right"/>
    </xf>
    <xf numFmtId="2" fontId="10" fillId="7" borderId="44" xfId="1" applyNumberFormat="1" applyFont="1" applyFill="1" applyBorder="1" applyAlignment="1">
      <alignment horizontal="center" wrapText="1"/>
    </xf>
    <xf numFmtId="2" fontId="10" fillId="7" borderId="45" xfId="1" applyNumberFormat="1" applyFont="1" applyFill="1" applyBorder="1" applyAlignment="1">
      <alignment horizontal="center" wrapText="1"/>
    </xf>
    <xf numFmtId="0" fontId="5" fillId="0" borderId="60" xfId="5" applyFont="1" applyFill="1" applyBorder="1" applyAlignment="1">
      <alignment horizontal="left" wrapText="1"/>
    </xf>
    <xf numFmtId="9" fontId="5" fillId="0" borderId="61" xfId="12" applyFont="1" applyFill="1" applyBorder="1" applyAlignment="1">
      <alignment wrapText="1"/>
    </xf>
    <xf numFmtId="0" fontId="5" fillId="0" borderId="61" xfId="5" applyFont="1" applyFill="1" applyBorder="1" applyAlignment="1">
      <alignment wrapText="1"/>
    </xf>
    <xf numFmtId="0" fontId="5" fillId="0" borderId="61" xfId="5" applyNumberFormat="1" applyFont="1" applyFill="1" applyBorder="1" applyAlignment="1">
      <alignment wrapText="1"/>
    </xf>
    <xf numFmtId="1" fontId="5" fillId="0" borderId="61" xfId="1" applyNumberFormat="1" applyFont="1" applyFill="1" applyBorder="1" applyAlignment="1">
      <alignment wrapText="1"/>
    </xf>
    <xf numFmtId="44" fontId="5" fillId="0" borderId="61" xfId="16" applyFont="1" applyBorder="1" applyAlignment="1"/>
    <xf numFmtId="44" fontId="5" fillId="0" borderId="66" xfId="0" applyNumberFormat="1" applyFont="1" applyBorder="1" applyAlignment="1"/>
    <xf numFmtId="2" fontId="5" fillId="7" borderId="38" xfId="1" applyNumberFormat="1" applyFont="1" applyFill="1" applyBorder="1" applyAlignment="1">
      <alignment horizontal="center" wrapText="1"/>
    </xf>
    <xf numFmtId="2" fontId="5" fillId="7" borderId="39" xfId="1" applyNumberFormat="1" applyFont="1" applyFill="1" applyBorder="1" applyAlignment="1">
      <alignment horizontal="center" wrapText="1"/>
    </xf>
    <xf numFmtId="0" fontId="5" fillId="4" borderId="38" xfId="13" applyFont="1" applyFill="1" applyBorder="1" applyAlignment="1">
      <alignment wrapText="1"/>
    </xf>
    <xf numFmtId="9" fontId="5" fillId="4" borderId="39" xfId="13" applyNumberFormat="1" applyFont="1" applyFill="1" applyBorder="1" applyAlignment="1"/>
    <xf numFmtId="0" fontId="5" fillId="4" borderId="39" xfId="13" applyFont="1" applyFill="1" applyBorder="1" applyAlignment="1">
      <alignment wrapText="1"/>
    </xf>
    <xf numFmtId="0" fontId="5" fillId="4" borderId="39" xfId="13" applyFont="1" applyFill="1" applyBorder="1" applyAlignment="1">
      <alignment horizontal="right"/>
    </xf>
    <xf numFmtId="44" fontId="5" fillId="0" borderId="0" xfId="16" applyFont="1" applyBorder="1" applyAlignment="1"/>
    <xf numFmtId="44" fontId="5" fillId="0" borderId="41" xfId="0" applyNumberFormat="1" applyFont="1" applyBorder="1" applyAlignment="1"/>
    <xf numFmtId="9" fontId="10" fillId="4" borderId="3" xfId="5" applyNumberFormat="1" applyFont="1" applyFill="1" applyBorder="1" applyAlignment="1"/>
    <xf numFmtId="0" fontId="10" fillId="4" borderId="3" xfId="1" applyFont="1" applyFill="1" applyBorder="1" applyAlignment="1">
      <alignment wrapText="1"/>
    </xf>
    <xf numFmtId="0" fontId="10" fillId="4" borderId="3" xfId="1" applyFont="1" applyFill="1" applyBorder="1" applyAlignment="1">
      <alignment horizontal="right"/>
    </xf>
    <xf numFmtId="0" fontId="10" fillId="4" borderId="3" xfId="1" applyFont="1" applyFill="1" applyBorder="1" applyAlignment="1"/>
    <xf numFmtId="44" fontId="10" fillId="0" borderId="12" xfId="16" applyFont="1" applyBorder="1" applyAlignment="1"/>
    <xf numFmtId="44" fontId="10" fillId="0" borderId="43" xfId="0" applyNumberFormat="1" applyFont="1" applyBorder="1" applyAlignment="1"/>
    <xf numFmtId="0" fontId="5" fillId="4" borderId="50" xfId="1" applyFont="1" applyFill="1" applyBorder="1" applyAlignment="1">
      <alignment wrapText="1"/>
    </xf>
    <xf numFmtId="9" fontId="5" fillId="0" borderId="51" xfId="1" applyNumberFormat="1" applyFont="1" applyFill="1" applyBorder="1" applyAlignment="1">
      <alignment horizontal="right"/>
    </xf>
    <xf numFmtId="0" fontId="5" fillId="4" borderId="51" xfId="1" applyFont="1" applyFill="1" applyBorder="1" applyAlignment="1">
      <alignment horizontal="left" wrapText="1"/>
    </xf>
    <xf numFmtId="1" fontId="5" fillId="4" borderId="51" xfId="1" applyNumberFormat="1" applyFont="1" applyFill="1" applyBorder="1" applyAlignment="1">
      <alignment horizontal="right"/>
    </xf>
    <xf numFmtId="0" fontId="5" fillId="4" borderId="51" xfId="1" applyNumberFormat="1" applyFont="1" applyFill="1" applyBorder="1" applyAlignment="1">
      <alignment horizontal="right"/>
    </xf>
    <xf numFmtId="0" fontId="5" fillId="4" borderId="51" xfId="1" applyFont="1" applyFill="1" applyBorder="1" applyAlignment="1"/>
    <xf numFmtId="1" fontId="5" fillId="4" borderId="51" xfId="1" applyNumberFormat="1" applyFont="1" applyFill="1" applyBorder="1" applyAlignment="1"/>
    <xf numFmtId="0" fontId="5" fillId="0" borderId="48" xfId="0" applyFont="1" applyBorder="1" applyAlignment="1">
      <alignment horizontal="center"/>
    </xf>
    <xf numFmtId="0" fontId="5" fillId="0" borderId="49" xfId="0" applyFont="1" applyBorder="1" applyAlignment="1">
      <alignment horizontal="center"/>
    </xf>
    <xf numFmtId="0" fontId="5" fillId="4" borderId="38" xfId="1" applyNumberFormat="1" applyFont="1" applyFill="1" applyBorder="1" applyAlignment="1">
      <alignment wrapText="1"/>
    </xf>
    <xf numFmtId="0" fontId="5" fillId="4" borderId="38" xfId="4" applyNumberFormat="1" applyFont="1" applyFill="1" applyBorder="1" applyAlignment="1">
      <alignment wrapText="1"/>
    </xf>
    <xf numFmtId="0" fontId="5" fillId="0" borderId="103" xfId="5" applyFont="1" applyBorder="1" applyAlignment="1">
      <alignment wrapText="1"/>
    </xf>
    <xf numFmtId="9" fontId="5" fillId="0" borderId="104" xfId="1" applyNumberFormat="1" applyFont="1" applyFill="1" applyBorder="1" applyAlignment="1">
      <alignment horizontal="right"/>
    </xf>
    <xf numFmtId="0" fontId="5" fillId="0" borderId="104" xfId="5" applyFont="1" applyBorder="1" applyAlignment="1"/>
    <xf numFmtId="0" fontId="5" fillId="4" borderId="104" xfId="1" applyNumberFormat="1" applyFont="1" applyFill="1" applyBorder="1" applyAlignment="1">
      <alignment horizontal="right"/>
    </xf>
    <xf numFmtId="0" fontId="5" fillId="4" borderId="104" xfId="1" applyFont="1" applyFill="1" applyBorder="1" applyAlignment="1"/>
    <xf numFmtId="1" fontId="5" fillId="4" borderId="104" xfId="1" applyNumberFormat="1" applyFont="1" applyFill="1" applyBorder="1" applyAlignment="1"/>
    <xf numFmtId="0" fontId="5" fillId="0" borderId="105" xfId="0" applyFont="1" applyBorder="1" applyAlignment="1">
      <alignment horizontal="center"/>
    </xf>
    <xf numFmtId="0" fontId="5" fillId="0" borderId="106" xfId="0" applyFont="1" applyBorder="1" applyAlignment="1">
      <alignment horizontal="center"/>
    </xf>
    <xf numFmtId="0" fontId="5" fillId="4" borderId="38" xfId="5" applyFont="1" applyFill="1" applyBorder="1" applyAlignment="1">
      <alignment wrapText="1"/>
    </xf>
    <xf numFmtId="0" fontId="5" fillId="0" borderId="39" xfId="1" applyFont="1" applyFill="1" applyBorder="1" applyAlignment="1">
      <alignment wrapText="1"/>
    </xf>
    <xf numFmtId="170" fontId="5" fillId="0" borderId="0" xfId="16" applyNumberFormat="1" applyFont="1" applyBorder="1" applyAlignment="1"/>
    <xf numFmtId="0" fontId="5" fillId="0" borderId="63" xfId="5" applyFont="1" applyBorder="1" applyAlignment="1">
      <alignment horizontal="left" wrapText="1"/>
    </xf>
    <xf numFmtId="9" fontId="5" fillId="0" borderId="64" xfId="12" applyFont="1" applyBorder="1" applyAlignment="1"/>
    <xf numFmtId="0" fontId="5" fillId="0" borderId="64" xfId="5" applyNumberFormat="1" applyFont="1" applyBorder="1" applyAlignment="1"/>
    <xf numFmtId="1" fontId="5" fillId="4" borderId="64" xfId="1" applyNumberFormat="1" applyFont="1" applyFill="1" applyBorder="1" applyAlignment="1"/>
    <xf numFmtId="0" fontId="5" fillId="4" borderId="50" xfId="3" applyNumberFormat="1" applyFont="1" applyFill="1" applyBorder="1" applyAlignment="1">
      <alignment vertical="center" wrapText="1"/>
    </xf>
    <xf numFmtId="9" fontId="5" fillId="4" borderId="51" xfId="5" applyNumberFormat="1" applyFont="1" applyFill="1" applyBorder="1" applyAlignment="1">
      <alignment vertical="center"/>
    </xf>
    <xf numFmtId="0" fontId="5" fillId="0" borderId="51" xfId="5" applyFont="1" applyBorder="1" applyAlignment="1">
      <alignment vertical="center"/>
    </xf>
    <xf numFmtId="0" fontId="5" fillId="0" borderId="48" xfId="5" applyFont="1" applyFill="1" applyBorder="1" applyAlignment="1">
      <alignment vertical="center"/>
    </xf>
    <xf numFmtId="1" fontId="5" fillId="4" borderId="51" xfId="1" applyNumberFormat="1" applyFont="1" applyFill="1" applyBorder="1" applyAlignment="1">
      <alignment horizontal="right" vertical="center"/>
    </xf>
    <xf numFmtId="0" fontId="5" fillId="4" borderId="51" xfId="1" applyFont="1" applyFill="1" applyBorder="1" applyAlignment="1">
      <alignment vertical="center"/>
    </xf>
    <xf numFmtId="1" fontId="5" fillId="4" borderId="51" xfId="1" applyNumberFormat="1" applyFont="1" applyFill="1" applyBorder="1" applyAlignment="1">
      <alignment vertical="center"/>
    </xf>
    <xf numFmtId="0" fontId="5" fillId="0" borderId="48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4" borderId="50" xfId="3" applyNumberFormat="1" applyFont="1" applyFill="1" applyBorder="1" applyAlignment="1">
      <alignment wrapText="1"/>
    </xf>
    <xf numFmtId="9" fontId="5" fillId="4" borderId="51" xfId="5" applyNumberFormat="1" applyFont="1" applyFill="1" applyBorder="1" applyAlignment="1"/>
    <xf numFmtId="0" fontId="5" fillId="0" borderId="51" xfId="5" applyFont="1" applyBorder="1" applyAlignment="1"/>
    <xf numFmtId="0" fontId="5" fillId="0" borderId="48" xfId="5" applyFont="1" applyFill="1" applyBorder="1" applyAlignment="1"/>
    <xf numFmtId="2" fontId="10" fillId="3" borderId="55" xfId="1" applyNumberFormat="1" applyFont="1" applyFill="1" applyBorder="1" applyAlignment="1">
      <alignment horizontal="left" wrapText="1"/>
    </xf>
    <xf numFmtId="2" fontId="10" fillId="3" borderId="62" xfId="1" applyNumberFormat="1" applyFont="1" applyFill="1" applyBorder="1" applyAlignment="1">
      <alignment horizontal="center" wrapText="1"/>
    </xf>
    <xf numFmtId="2" fontId="10" fillId="3" borderId="67" xfId="1" applyNumberFormat="1" applyFont="1" applyFill="1" applyBorder="1" applyAlignment="1">
      <alignment horizontal="center" wrapText="1"/>
    </xf>
    <xf numFmtId="0" fontId="5" fillId="4" borderId="70" xfId="5" applyFont="1" applyFill="1" applyBorder="1" applyAlignment="1">
      <alignment vertical="top" wrapText="1"/>
    </xf>
    <xf numFmtId="0" fontId="5" fillId="4" borderId="71" xfId="5" applyFont="1" applyFill="1" applyBorder="1" applyAlignment="1">
      <alignment vertical="top" wrapText="1"/>
    </xf>
    <xf numFmtId="0" fontId="5" fillId="10" borderId="87" xfId="5" applyFont="1" applyFill="1" applyBorder="1" applyAlignment="1">
      <alignment wrapText="1"/>
    </xf>
    <xf numFmtId="0" fontId="5" fillId="4" borderId="38" xfId="1" applyFont="1" applyFill="1" applyBorder="1" applyAlignment="1">
      <alignment wrapText="1"/>
    </xf>
    <xf numFmtId="9" fontId="5" fillId="4" borderId="51" xfId="1" applyNumberFormat="1" applyFont="1" applyFill="1" applyBorder="1" applyAlignment="1">
      <alignment horizontal="right"/>
    </xf>
    <xf numFmtId="2" fontId="5" fillId="4" borderId="39" xfId="1" applyNumberFormat="1" applyFont="1" applyFill="1" applyBorder="1" applyAlignment="1">
      <alignment horizontal="right"/>
    </xf>
    <xf numFmtId="2" fontId="5" fillId="4" borderId="39" xfId="1" applyNumberFormat="1" applyFont="1" applyFill="1" applyBorder="1" applyAlignment="1"/>
    <xf numFmtId="0" fontId="5" fillId="0" borderId="38" xfId="5" applyFont="1" applyBorder="1" applyAlignment="1">
      <alignment wrapText="1"/>
    </xf>
    <xf numFmtId="0" fontId="5" fillId="0" borderId="39" xfId="5" applyFont="1" applyBorder="1" applyAlignment="1"/>
    <xf numFmtId="0" fontId="5" fillId="0" borderId="50" xfId="5" applyFont="1" applyBorder="1" applyAlignment="1">
      <alignment wrapText="1"/>
    </xf>
    <xf numFmtId="0" fontId="5" fillId="4" borderId="38" xfId="5" applyFont="1" applyFill="1" applyBorder="1" applyAlignment="1">
      <alignment vertical="top" wrapText="1"/>
    </xf>
    <xf numFmtId="9" fontId="5" fillId="4" borderId="39" xfId="1" applyNumberFormat="1" applyFont="1" applyFill="1" applyBorder="1" applyAlignment="1">
      <alignment vertical="top"/>
    </xf>
    <xf numFmtId="0" fontId="5" fillId="4" borderId="39" xfId="1" applyFont="1" applyFill="1" applyBorder="1" applyAlignment="1">
      <alignment vertical="top" wrapText="1"/>
    </xf>
    <xf numFmtId="0" fontId="5" fillId="4" borderId="39" xfId="1" applyNumberFormat="1" applyFont="1" applyFill="1" applyBorder="1" applyAlignment="1">
      <alignment vertical="top"/>
    </xf>
    <xf numFmtId="1" fontId="5" fillId="4" borderId="39" xfId="1" applyNumberFormat="1" applyFont="1" applyFill="1" applyBorder="1" applyAlignment="1">
      <alignment vertical="top"/>
    </xf>
    <xf numFmtId="44" fontId="5" fillId="0" borderId="0" xfId="16" applyFont="1" applyBorder="1" applyAlignment="1">
      <alignment vertical="top"/>
    </xf>
    <xf numFmtId="44" fontId="5" fillId="0" borderId="41" xfId="0" applyNumberFormat="1" applyFont="1" applyBorder="1" applyAlignment="1">
      <alignment vertical="top"/>
    </xf>
    <xf numFmtId="0" fontId="10" fillId="3" borderId="55" xfId="9" applyFont="1" applyFill="1" applyBorder="1" applyAlignment="1">
      <alignment vertical="top"/>
    </xf>
    <xf numFmtId="9" fontId="5" fillId="3" borderId="62" xfId="5" applyNumberFormat="1" applyFont="1" applyFill="1" applyBorder="1" applyAlignment="1">
      <alignment horizontal="right" vertical="top"/>
    </xf>
    <xf numFmtId="0" fontId="5" fillId="3" borderId="62" xfId="9" applyFont="1" applyFill="1" applyBorder="1" applyAlignment="1">
      <alignment vertical="top" wrapText="1"/>
    </xf>
    <xf numFmtId="0" fontId="5" fillId="4" borderId="62" xfId="9" applyFont="1" applyFill="1" applyBorder="1" applyAlignment="1">
      <alignment vertical="top"/>
    </xf>
    <xf numFmtId="0" fontId="10" fillId="3" borderId="55" xfId="9" applyFont="1" applyFill="1" applyBorder="1" applyAlignment="1">
      <alignment vertical="top" wrapText="1"/>
    </xf>
    <xf numFmtId="0" fontId="5" fillId="4" borderId="55" xfId="5" applyFont="1" applyFill="1" applyBorder="1" applyAlignment="1">
      <alignment horizontal="left" vertical="center" wrapText="1"/>
    </xf>
    <xf numFmtId="9" fontId="5" fillId="4" borderId="62" xfId="5" applyNumberFormat="1" applyFont="1" applyFill="1" applyBorder="1" applyAlignment="1">
      <alignment horizontal="right" vertical="center"/>
    </xf>
    <xf numFmtId="0" fontId="5" fillId="4" borderId="62" xfId="9" applyFont="1" applyFill="1" applyBorder="1" applyAlignment="1">
      <alignment vertical="center" wrapText="1"/>
    </xf>
    <xf numFmtId="0" fontId="5" fillId="4" borderId="62" xfId="10" applyFont="1" applyFill="1" applyBorder="1" applyAlignment="1">
      <alignment vertical="center"/>
    </xf>
    <xf numFmtId="0" fontId="5" fillId="4" borderId="63" xfId="5" applyFont="1" applyFill="1" applyBorder="1" applyAlignment="1">
      <alignment vertical="top" wrapText="1"/>
    </xf>
    <xf numFmtId="9" fontId="5" fillId="4" borderId="64" xfId="1" applyNumberFormat="1" applyFont="1" applyFill="1" applyBorder="1" applyAlignment="1">
      <alignment horizontal="right" vertical="top"/>
    </xf>
    <xf numFmtId="0" fontId="5" fillId="4" borderId="64" xfId="1" applyFont="1" applyFill="1" applyBorder="1" applyAlignment="1">
      <alignment vertical="top" wrapText="1"/>
    </xf>
    <xf numFmtId="0" fontId="5" fillId="4" borderId="64" xfId="1" applyFont="1" applyFill="1" applyBorder="1" applyAlignment="1">
      <alignment horizontal="right" vertical="top"/>
    </xf>
    <xf numFmtId="0" fontId="5" fillId="4" borderId="64" xfId="1" applyFont="1" applyFill="1" applyBorder="1" applyAlignment="1">
      <alignment vertical="top"/>
    </xf>
    <xf numFmtId="1" fontId="5" fillId="4" borderId="64" xfId="1" applyNumberFormat="1" applyFont="1" applyFill="1" applyBorder="1" applyAlignment="1">
      <alignment vertical="top"/>
    </xf>
    <xf numFmtId="44" fontId="5" fillId="0" borderId="64" xfId="16" applyFont="1" applyBorder="1" applyAlignment="1">
      <alignment vertical="top"/>
    </xf>
    <xf numFmtId="44" fontId="5" fillId="0" borderId="74" xfId="0" applyNumberFormat="1" applyFont="1" applyBorder="1" applyAlignment="1">
      <alignment vertical="top"/>
    </xf>
    <xf numFmtId="0" fontId="5" fillId="4" borderId="55" xfId="3" applyFont="1" applyFill="1" applyBorder="1" applyAlignment="1">
      <alignment wrapText="1"/>
    </xf>
    <xf numFmtId="0" fontId="5" fillId="4" borderId="63" xfId="3" applyFont="1" applyFill="1" applyBorder="1" applyAlignment="1">
      <alignment wrapText="1"/>
    </xf>
    <xf numFmtId="9" fontId="5" fillId="4" borderId="64" xfId="1" applyNumberFormat="1" applyFont="1" applyFill="1" applyBorder="1" applyAlignment="1">
      <alignment horizontal="right"/>
    </xf>
    <xf numFmtId="0" fontId="5" fillId="4" borderId="64" xfId="1" applyFont="1" applyFill="1" applyBorder="1" applyAlignment="1">
      <alignment horizontal="left" wrapText="1"/>
    </xf>
    <xf numFmtId="0" fontId="5" fillId="0" borderId="64" xfId="5" applyFont="1" applyFill="1" applyBorder="1" applyAlignment="1"/>
    <xf numFmtId="0" fontId="5" fillId="4" borderId="64" xfId="1" applyFont="1" applyFill="1" applyBorder="1" applyAlignment="1">
      <alignment horizontal="right"/>
    </xf>
    <xf numFmtId="0" fontId="5" fillId="4" borderId="64" xfId="1" applyFont="1" applyFill="1" applyBorder="1" applyAlignment="1"/>
    <xf numFmtId="0" fontId="5" fillId="0" borderId="64" xfId="0" applyFont="1" applyBorder="1" applyAlignment="1">
      <alignment horizontal="center"/>
    </xf>
    <xf numFmtId="0" fontId="5" fillId="0" borderId="74" xfId="0" applyFont="1" applyBorder="1" applyAlignment="1">
      <alignment horizontal="center"/>
    </xf>
    <xf numFmtId="0" fontId="10" fillId="0" borderId="57" xfId="5" applyFont="1" applyFill="1" applyBorder="1" applyAlignment="1">
      <alignment wrapText="1"/>
    </xf>
    <xf numFmtId="9" fontId="10" fillId="0" borderId="58" xfId="5" applyNumberFormat="1" applyFont="1" applyFill="1" applyBorder="1" applyAlignment="1"/>
    <xf numFmtId="0" fontId="5" fillId="0" borderId="58" xfId="5" applyFont="1" applyFill="1" applyBorder="1" applyAlignment="1">
      <alignment wrapText="1"/>
    </xf>
    <xf numFmtId="0" fontId="10" fillId="0" borderId="58" xfId="5" applyFont="1" applyFill="1" applyBorder="1" applyAlignment="1"/>
    <xf numFmtId="0" fontId="10" fillId="0" borderId="58" xfId="1" applyFont="1" applyFill="1" applyBorder="1" applyAlignment="1">
      <alignment horizontal="right"/>
    </xf>
    <xf numFmtId="44" fontId="10" fillId="0" borderId="58" xfId="16" applyFont="1" applyFill="1" applyBorder="1" applyAlignment="1"/>
    <xf numFmtId="44" fontId="10" fillId="0" borderId="59" xfId="16" applyFont="1" applyFill="1" applyBorder="1" applyAlignment="1"/>
    <xf numFmtId="0" fontId="10" fillId="3" borderId="38" xfId="9" applyFont="1" applyFill="1" applyBorder="1" applyAlignment="1">
      <alignment wrapText="1"/>
    </xf>
    <xf numFmtId="9" fontId="5" fillId="3" borderId="39" xfId="5" applyNumberFormat="1" applyFont="1" applyFill="1" applyBorder="1" applyAlignment="1">
      <alignment horizontal="right"/>
    </xf>
    <xf numFmtId="0" fontId="5" fillId="3" borderId="39" xfId="9" applyFont="1" applyFill="1" applyBorder="1" applyAlignment="1">
      <alignment wrapText="1"/>
    </xf>
    <xf numFmtId="0" fontId="5" fillId="3" borderId="39" xfId="10" applyFont="1" applyFill="1" applyBorder="1" applyAlignment="1"/>
    <xf numFmtId="0" fontId="5" fillId="3" borderId="39" xfId="5" applyFont="1" applyFill="1" applyBorder="1" applyAlignment="1"/>
    <xf numFmtId="1" fontId="5" fillId="3" borderId="40" xfId="1" applyNumberFormat="1" applyFont="1" applyFill="1" applyBorder="1" applyAlignment="1"/>
    <xf numFmtId="0" fontId="5" fillId="4" borderId="38" xfId="9" applyFont="1" applyFill="1" applyBorder="1" applyAlignment="1">
      <alignment vertical="top" wrapText="1"/>
    </xf>
    <xf numFmtId="9" fontId="5" fillId="4" borderId="39" xfId="5" applyNumberFormat="1" applyFont="1" applyFill="1" applyBorder="1" applyAlignment="1">
      <alignment horizontal="right" vertical="top"/>
    </xf>
    <xf numFmtId="0" fontId="5" fillId="4" borderId="39" xfId="1" applyFont="1" applyFill="1" applyBorder="1" applyAlignment="1">
      <alignment vertical="top"/>
    </xf>
    <xf numFmtId="0" fontId="10" fillId="4" borderId="52" xfId="10" applyFont="1" applyFill="1" applyBorder="1" applyAlignment="1">
      <alignment horizontal="left"/>
    </xf>
    <xf numFmtId="0" fontId="10" fillId="4" borderId="53" xfId="10" applyFont="1" applyFill="1" applyBorder="1" applyAlignment="1">
      <alignment horizontal="left"/>
    </xf>
    <xf numFmtId="0" fontId="10" fillId="4" borderId="54" xfId="10" applyFont="1" applyFill="1" applyBorder="1" applyAlignment="1">
      <alignment horizontal="left"/>
    </xf>
    <xf numFmtId="0" fontId="5" fillId="4" borderId="38" xfId="10" applyFont="1" applyFill="1" applyBorder="1" applyAlignment="1">
      <alignment wrapText="1"/>
    </xf>
    <xf numFmtId="9" fontId="5" fillId="4" borderId="39" xfId="5" applyNumberFormat="1" applyFont="1" applyFill="1" applyBorder="1" applyAlignment="1"/>
    <xf numFmtId="0" fontId="5" fillId="4" borderId="39" xfId="5" applyFont="1" applyFill="1" applyBorder="1" applyAlignment="1">
      <alignment wrapText="1"/>
    </xf>
    <xf numFmtId="0" fontId="5" fillId="4" borderId="39" xfId="10" applyFont="1" applyFill="1" applyBorder="1" applyAlignment="1"/>
    <xf numFmtId="0" fontId="5" fillId="4" borderId="39" xfId="5" applyFont="1" applyFill="1" applyBorder="1" applyAlignment="1"/>
    <xf numFmtId="0" fontId="10" fillId="4" borderId="56" xfId="10" applyFont="1" applyFill="1" applyBorder="1" applyAlignment="1">
      <alignment horizontal="left"/>
    </xf>
    <xf numFmtId="0" fontId="10" fillId="4" borderId="0" xfId="10" applyFont="1" applyFill="1" applyBorder="1" applyAlignment="1">
      <alignment horizontal="left"/>
    </xf>
    <xf numFmtId="0" fontId="10" fillId="4" borderId="42" xfId="0" applyFont="1" applyFill="1" applyBorder="1" applyAlignment="1">
      <alignment vertical="center"/>
    </xf>
    <xf numFmtId="9" fontId="10" fillId="4" borderId="3" xfId="5" applyNumberFormat="1" applyFont="1" applyFill="1" applyBorder="1" applyAlignment="1">
      <alignment vertical="center"/>
    </xf>
    <xf numFmtId="0" fontId="10" fillId="4" borderId="3" xfId="1" applyFont="1" applyFill="1" applyBorder="1" applyAlignment="1">
      <alignment vertical="center" wrapText="1"/>
    </xf>
    <xf numFmtId="0" fontId="10" fillId="4" borderId="3" xfId="1" applyFont="1" applyFill="1" applyBorder="1" applyAlignment="1">
      <alignment horizontal="right" vertical="center"/>
    </xf>
    <xf numFmtId="0" fontId="10" fillId="4" borderId="3" xfId="1" applyFont="1" applyFill="1" applyBorder="1" applyAlignment="1">
      <alignment vertical="center"/>
    </xf>
    <xf numFmtId="1" fontId="10" fillId="4" borderId="3" xfId="1" applyNumberFormat="1" applyFont="1" applyFill="1" applyBorder="1" applyAlignment="1">
      <alignment vertical="center"/>
    </xf>
    <xf numFmtId="44" fontId="10" fillId="0" borderId="12" xfId="16" applyFont="1" applyBorder="1" applyAlignment="1">
      <alignment vertical="center"/>
    </xf>
    <xf numFmtId="44" fontId="10" fillId="0" borderId="43" xfId="0" applyNumberFormat="1" applyFont="1" applyBorder="1" applyAlignment="1">
      <alignment vertical="center"/>
    </xf>
    <xf numFmtId="0" fontId="5" fillId="4" borderId="51" xfId="1" applyFont="1" applyFill="1" applyBorder="1" applyAlignment="1">
      <alignment horizontal="right"/>
    </xf>
    <xf numFmtId="0" fontId="10" fillId="2" borderId="38" xfId="9" applyFont="1" applyFill="1" applyBorder="1" applyAlignment="1">
      <alignment wrapText="1"/>
    </xf>
    <xf numFmtId="9" fontId="5" fillId="2" borderId="39" xfId="5" applyNumberFormat="1" applyFont="1" applyFill="1" applyBorder="1" applyAlignment="1">
      <alignment horizontal="right"/>
    </xf>
    <xf numFmtId="0" fontId="5" fillId="2" borderId="39" xfId="9" applyFont="1" applyFill="1" applyBorder="1" applyAlignment="1">
      <alignment wrapText="1"/>
    </xf>
    <xf numFmtId="0" fontId="5" fillId="2" borderId="39" xfId="10" applyFont="1" applyFill="1" applyBorder="1" applyAlignment="1"/>
    <xf numFmtId="0" fontId="5" fillId="2" borderId="39" xfId="5" applyFont="1" applyFill="1" applyBorder="1" applyAlignment="1"/>
    <xf numFmtId="1" fontId="5" fillId="2" borderId="39" xfId="1" applyNumberFormat="1" applyFont="1" applyFill="1" applyBorder="1" applyAlignment="1"/>
    <xf numFmtId="1" fontId="5" fillId="2" borderId="40" xfId="1" applyNumberFormat="1" applyFont="1" applyFill="1" applyBorder="1" applyAlignment="1"/>
    <xf numFmtId="0" fontId="5" fillId="4" borderId="46" xfId="3" applyFont="1" applyFill="1" applyBorder="1" applyAlignment="1">
      <alignment wrapText="1"/>
    </xf>
    <xf numFmtId="9" fontId="5" fillId="4" borderId="47" xfId="1" applyNumberFormat="1" applyFont="1" applyFill="1" applyBorder="1" applyAlignment="1">
      <alignment horizontal="right"/>
    </xf>
    <xf numFmtId="0" fontId="5" fillId="4" borderId="47" xfId="1" applyFont="1" applyFill="1" applyBorder="1" applyAlignment="1">
      <alignment horizontal="left" wrapText="1"/>
    </xf>
    <xf numFmtId="0" fontId="5" fillId="0" borderId="47" xfId="5" applyFont="1" applyFill="1" applyBorder="1" applyAlignment="1"/>
    <xf numFmtId="0" fontId="5" fillId="4" borderId="47" xfId="1" applyFont="1" applyFill="1" applyBorder="1" applyAlignment="1">
      <alignment horizontal="right"/>
    </xf>
    <xf numFmtId="0" fontId="5" fillId="4" borderId="47" xfId="1" applyFont="1" applyFill="1" applyBorder="1" applyAlignment="1"/>
    <xf numFmtId="1" fontId="5" fillId="4" borderId="47" xfId="1" applyNumberFormat="1" applyFont="1" applyFill="1" applyBorder="1" applyAlignment="1"/>
    <xf numFmtId="0" fontId="10" fillId="4" borderId="2" xfId="5" applyFont="1" applyFill="1" applyBorder="1" applyAlignment="1">
      <alignment wrapText="1"/>
    </xf>
    <xf numFmtId="0" fontId="10" fillId="4" borderId="2" xfId="5" applyFont="1" applyFill="1" applyBorder="1" applyAlignment="1"/>
    <xf numFmtId="1" fontId="10" fillId="4" borderId="2" xfId="1" applyNumberFormat="1" applyFont="1" applyFill="1" applyBorder="1" applyAlignment="1"/>
    <xf numFmtId="0" fontId="5" fillId="0" borderId="2" xfId="0" applyFont="1" applyBorder="1"/>
    <xf numFmtId="0" fontId="10" fillId="9" borderId="0" xfId="0" applyFont="1" applyFill="1" applyBorder="1" applyAlignment="1">
      <alignment horizontal="left" vertical="center"/>
    </xf>
    <xf numFmtId="2" fontId="10" fillId="7" borderId="17" xfId="1" applyNumberFormat="1" applyFont="1" applyFill="1" applyBorder="1" applyAlignment="1">
      <alignment horizontal="center" wrapText="1"/>
    </xf>
    <xf numFmtId="2" fontId="10" fillId="7" borderId="5" xfId="1" applyNumberFormat="1" applyFont="1" applyFill="1" applyBorder="1" applyAlignment="1">
      <alignment horizontal="center" wrapText="1"/>
    </xf>
    <xf numFmtId="2" fontId="10" fillId="7" borderId="18" xfId="1" applyNumberFormat="1" applyFont="1" applyFill="1" applyBorder="1" applyAlignment="1">
      <alignment horizontal="center" wrapText="1"/>
    </xf>
    <xf numFmtId="0" fontId="5" fillId="4" borderId="17" xfId="1" applyFont="1" applyFill="1" applyBorder="1" applyAlignment="1">
      <alignment wrapText="1"/>
    </xf>
    <xf numFmtId="9" fontId="5" fillId="0" borderId="5" xfId="1" applyNumberFormat="1" applyFont="1" applyFill="1" applyBorder="1" applyAlignment="1">
      <alignment horizontal="right"/>
    </xf>
    <xf numFmtId="0" fontId="5" fillId="4" borderId="5" xfId="1" applyFont="1" applyFill="1" applyBorder="1" applyAlignment="1">
      <alignment wrapText="1"/>
    </xf>
    <xf numFmtId="0" fontId="5" fillId="4" borderId="5" xfId="1" applyFont="1" applyFill="1" applyBorder="1" applyAlignment="1">
      <alignment horizontal="right"/>
    </xf>
    <xf numFmtId="0" fontId="5" fillId="4" borderId="5" xfId="1" applyFont="1" applyFill="1" applyBorder="1" applyAlignment="1"/>
    <xf numFmtId="1" fontId="5" fillId="4" borderId="5" xfId="1" applyNumberFormat="1" applyFont="1" applyFill="1" applyBorder="1" applyAlignment="1"/>
    <xf numFmtId="44" fontId="5" fillId="0" borderId="5" xfId="16" applyFont="1" applyBorder="1" applyAlignment="1"/>
    <xf numFmtId="44" fontId="5" fillId="0" borderId="18" xfId="0" applyNumberFormat="1" applyFont="1" applyBorder="1" applyAlignment="1"/>
    <xf numFmtId="0" fontId="5" fillId="4" borderId="27" xfId="1" applyFont="1" applyFill="1" applyBorder="1" applyAlignment="1">
      <alignment wrapText="1"/>
    </xf>
    <xf numFmtId="9" fontId="5" fillId="0" borderId="7" xfId="1" applyNumberFormat="1" applyFont="1" applyFill="1" applyBorder="1" applyAlignment="1">
      <alignment horizontal="right"/>
    </xf>
    <xf numFmtId="0" fontId="5" fillId="4" borderId="7" xfId="1" applyFont="1" applyFill="1" applyBorder="1" applyAlignment="1">
      <alignment wrapText="1"/>
    </xf>
    <xf numFmtId="0" fontId="5" fillId="4" borderId="7" xfId="1" applyFont="1" applyFill="1" applyBorder="1" applyAlignment="1">
      <alignment horizontal="right"/>
    </xf>
    <xf numFmtId="0" fontId="5" fillId="4" borderId="7" xfId="1" applyFont="1" applyFill="1" applyBorder="1" applyAlignment="1"/>
    <xf numFmtId="1" fontId="5" fillId="4" borderId="7" xfId="1" applyNumberFormat="1" applyFont="1" applyFill="1" applyBorder="1" applyAlignment="1"/>
    <xf numFmtId="44" fontId="5" fillId="0" borderId="7" xfId="16" applyFont="1" applyBorder="1" applyAlignment="1"/>
    <xf numFmtId="44" fontId="5" fillId="0" borderId="28" xfId="0" applyNumberFormat="1" applyFont="1" applyBorder="1" applyAlignment="1"/>
    <xf numFmtId="0" fontId="10" fillId="4" borderId="32" xfId="0" applyFont="1" applyFill="1" applyBorder="1" applyAlignment="1"/>
    <xf numFmtId="0" fontId="5" fillId="4" borderId="68" xfId="3" applyFont="1" applyFill="1" applyBorder="1" applyAlignment="1">
      <alignment wrapText="1"/>
    </xf>
    <xf numFmtId="0" fontId="10" fillId="0" borderId="0" xfId="0" applyFont="1" applyFill="1"/>
    <xf numFmtId="0" fontId="5" fillId="0" borderId="17" xfId="7" applyFont="1" applyFill="1" applyBorder="1" applyAlignment="1">
      <alignment horizontal="left" wrapText="1"/>
    </xf>
    <xf numFmtId="0" fontId="5" fillId="4" borderId="5" xfId="5" applyFont="1" applyFill="1" applyBorder="1" applyAlignment="1">
      <alignment wrapText="1"/>
    </xf>
    <xf numFmtId="0" fontId="5" fillId="4" borderId="5" xfId="5" applyFont="1" applyFill="1" applyBorder="1" applyAlignment="1" applyProtection="1">
      <protection locked="0"/>
    </xf>
    <xf numFmtId="1" fontId="5" fillId="4" borderId="5" xfId="1" applyNumberFormat="1" applyFont="1" applyFill="1" applyBorder="1" applyAlignment="1" applyProtection="1">
      <protection locked="0"/>
    </xf>
    <xf numFmtId="0" fontId="5" fillId="0" borderId="17" xfId="5" applyFont="1" applyFill="1" applyBorder="1" applyAlignment="1">
      <alignment horizontal="left" vertical="center" wrapText="1"/>
    </xf>
    <xf numFmtId="9" fontId="5" fillId="0" borderId="5" xfId="1" applyNumberFormat="1" applyFont="1" applyFill="1" applyBorder="1" applyAlignment="1">
      <alignment horizontal="right" vertical="center"/>
    </xf>
    <xf numFmtId="0" fontId="5" fillId="4" borderId="5" xfId="1" applyFont="1" applyFill="1" applyBorder="1" applyAlignment="1">
      <alignment vertical="center" wrapText="1"/>
    </xf>
    <xf numFmtId="0" fontId="5" fillId="4" borderId="5" xfId="1" applyFont="1" applyFill="1" applyBorder="1" applyAlignment="1">
      <alignment horizontal="right" vertical="center"/>
    </xf>
    <xf numFmtId="0" fontId="5" fillId="4" borderId="5" xfId="1" applyFont="1" applyFill="1" applyBorder="1" applyAlignment="1">
      <alignment vertical="center"/>
    </xf>
    <xf numFmtId="1" fontId="5" fillId="4" borderId="5" xfId="1" applyNumberFormat="1" applyFont="1" applyFill="1" applyBorder="1" applyAlignment="1" applyProtection="1">
      <alignment vertical="center"/>
      <protection locked="0"/>
    </xf>
    <xf numFmtId="44" fontId="5" fillId="0" borderId="5" xfId="16" applyFont="1" applyBorder="1" applyAlignment="1">
      <alignment vertical="center"/>
    </xf>
    <xf numFmtId="44" fontId="5" fillId="0" borderId="18" xfId="0" applyNumberFormat="1" applyFont="1" applyBorder="1" applyAlignment="1">
      <alignment vertical="center"/>
    </xf>
    <xf numFmtId="0" fontId="5" fillId="4" borderId="27" xfId="8" applyFont="1" applyFill="1" applyBorder="1" applyAlignment="1">
      <alignment horizontal="left" wrapText="1"/>
    </xf>
    <xf numFmtId="1" fontId="5" fillId="4" borderId="7" xfId="1" applyNumberFormat="1" applyFont="1" applyFill="1" applyBorder="1" applyAlignment="1" applyProtection="1">
      <protection locked="0"/>
    </xf>
    <xf numFmtId="0" fontId="5" fillId="4" borderId="24" xfId="3" applyFont="1" applyFill="1" applyBorder="1" applyAlignment="1">
      <alignment wrapText="1"/>
    </xf>
    <xf numFmtId="9" fontId="5" fillId="4" borderId="20" xfId="1" applyNumberFormat="1" applyFont="1" applyFill="1" applyBorder="1" applyAlignment="1">
      <alignment horizontal="right"/>
    </xf>
    <xf numFmtId="0" fontId="5" fillId="4" borderId="20" xfId="1" applyFont="1" applyFill="1" applyBorder="1" applyAlignment="1">
      <alignment horizontal="left" wrapText="1"/>
    </xf>
    <xf numFmtId="0" fontId="5" fillId="0" borderId="20" xfId="5" applyFont="1" applyFill="1" applyBorder="1" applyAlignment="1"/>
    <xf numFmtId="1" fontId="5" fillId="4" borderId="20" xfId="1" applyNumberFormat="1" applyFont="1" applyFill="1" applyBorder="1" applyAlignment="1">
      <alignment horizontal="right"/>
    </xf>
    <xf numFmtId="0" fontId="5" fillId="4" borderId="20" xfId="1" applyFont="1" applyFill="1" applyBorder="1" applyAlignment="1"/>
    <xf numFmtId="1" fontId="5" fillId="4" borderId="20" xfId="1" applyNumberFormat="1" applyFont="1" applyFill="1" applyBorder="1" applyAlignment="1"/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0" xfId="5" applyFont="1" applyBorder="1" applyAlignment="1"/>
    <xf numFmtId="0" fontId="10" fillId="3" borderId="17" xfId="1" applyFont="1" applyFill="1" applyBorder="1" applyAlignment="1">
      <alignment wrapText="1"/>
    </xf>
    <xf numFmtId="2" fontId="10" fillId="3" borderId="5" xfId="1" applyNumberFormat="1" applyFont="1" applyFill="1" applyBorder="1" applyAlignment="1">
      <alignment horizontal="right"/>
    </xf>
    <xf numFmtId="0" fontId="5" fillId="3" borderId="5" xfId="1" applyFont="1" applyFill="1" applyBorder="1" applyAlignment="1">
      <alignment wrapText="1"/>
    </xf>
    <xf numFmtId="0" fontId="5" fillId="3" borderId="5" xfId="1" applyNumberFormat="1" applyFont="1" applyFill="1" applyBorder="1" applyAlignment="1">
      <alignment horizontal="right"/>
    </xf>
    <xf numFmtId="0" fontId="5" fillId="3" borderId="5" xfId="1" applyFont="1" applyFill="1" applyBorder="1" applyAlignment="1"/>
    <xf numFmtId="1" fontId="5" fillId="3" borderId="5" xfId="1" applyNumberFormat="1" applyFont="1" applyFill="1" applyBorder="1" applyAlignment="1"/>
    <xf numFmtId="1" fontId="5" fillId="3" borderId="18" xfId="1" applyNumberFormat="1" applyFont="1" applyFill="1" applyBorder="1" applyAlignment="1"/>
    <xf numFmtId="0" fontId="5" fillId="4" borderId="17" xfId="1" applyNumberFormat="1" applyFont="1" applyFill="1" applyBorder="1" applyAlignment="1">
      <alignment wrapText="1"/>
    </xf>
    <xf numFmtId="0" fontId="5" fillId="4" borderId="5" xfId="1" applyNumberFormat="1" applyFont="1" applyFill="1" applyBorder="1" applyAlignment="1">
      <alignment horizontal="right"/>
    </xf>
    <xf numFmtId="0" fontId="5" fillId="4" borderId="17" xfId="5" applyFont="1" applyFill="1" applyBorder="1" applyAlignment="1">
      <alignment wrapText="1"/>
    </xf>
    <xf numFmtId="44" fontId="5" fillId="0" borderId="107" xfId="16" applyFont="1" applyBorder="1" applyAlignment="1"/>
    <xf numFmtId="44" fontId="5" fillId="0" borderId="108" xfId="0" applyNumberFormat="1" applyFont="1" applyBorder="1" applyAlignment="1"/>
    <xf numFmtId="0" fontId="5" fillId="4" borderId="5" xfId="5" applyFont="1" applyFill="1" applyBorder="1" applyAlignment="1"/>
    <xf numFmtId="0" fontId="10" fillId="3" borderId="17" xfId="5" applyFont="1" applyFill="1" applyBorder="1" applyAlignment="1">
      <alignment wrapText="1"/>
    </xf>
    <xf numFmtId="0" fontId="5" fillId="3" borderId="5" xfId="5" applyFont="1" applyFill="1" applyBorder="1" applyAlignment="1">
      <alignment wrapText="1"/>
    </xf>
    <xf numFmtId="0" fontId="5" fillId="3" borderId="5" xfId="5" applyFont="1" applyFill="1" applyBorder="1" applyAlignment="1"/>
    <xf numFmtId="0" fontId="5" fillId="4" borderId="17" xfId="1" applyFont="1" applyFill="1" applyBorder="1" applyAlignment="1">
      <alignment horizontal="left" wrapText="1"/>
    </xf>
    <xf numFmtId="0" fontId="5" fillId="4" borderId="5" xfId="1" applyFont="1" applyFill="1" applyBorder="1" applyAlignment="1">
      <alignment horizontal="left" wrapText="1"/>
    </xf>
    <xf numFmtId="1" fontId="5" fillId="4" borderId="5" xfId="1" applyNumberFormat="1" applyFont="1" applyFill="1" applyBorder="1" applyAlignment="1">
      <alignment horizontal="right"/>
    </xf>
    <xf numFmtId="0" fontId="5" fillId="4" borderId="7" xfId="1" applyNumberFormat="1" applyFont="1" applyFill="1" applyBorder="1" applyAlignment="1">
      <alignment horizontal="right"/>
    </xf>
    <xf numFmtId="0" fontId="5" fillId="4" borderId="24" xfId="3" applyNumberFormat="1" applyFont="1" applyFill="1" applyBorder="1" applyAlignment="1">
      <alignment vertical="center" wrapText="1"/>
    </xf>
    <xf numFmtId="9" fontId="5" fillId="4" borderId="20" xfId="1" applyNumberFormat="1" applyFont="1" applyFill="1" applyBorder="1" applyAlignment="1">
      <alignment horizontal="right" vertical="center"/>
    </xf>
    <xf numFmtId="0" fontId="5" fillId="4" borderId="20" xfId="1" applyFont="1" applyFill="1" applyBorder="1" applyAlignment="1">
      <alignment horizontal="left" vertical="center" wrapText="1"/>
    </xf>
    <xf numFmtId="0" fontId="5" fillId="0" borderId="20" xfId="5" applyFont="1" applyFill="1" applyBorder="1" applyAlignment="1">
      <alignment vertical="center"/>
    </xf>
    <xf numFmtId="1" fontId="5" fillId="4" borderId="20" xfId="1" applyNumberFormat="1" applyFont="1" applyFill="1" applyBorder="1" applyAlignment="1">
      <alignment horizontal="right" vertical="center"/>
    </xf>
    <xf numFmtId="0" fontId="5" fillId="4" borderId="20" xfId="1" applyFont="1" applyFill="1" applyBorder="1" applyAlignment="1">
      <alignment vertical="center"/>
    </xf>
    <xf numFmtId="1" fontId="5" fillId="4" borderId="20" xfId="1" applyNumberFormat="1" applyFont="1" applyFill="1" applyBorder="1" applyAlignment="1">
      <alignment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9" fontId="5" fillId="3" borderId="5" xfId="1" applyNumberFormat="1" applyFont="1" applyFill="1" applyBorder="1" applyAlignment="1">
      <alignment horizontal="right"/>
    </xf>
    <xf numFmtId="0" fontId="5" fillId="3" borderId="5" xfId="1" applyFont="1" applyFill="1" applyBorder="1" applyAlignment="1">
      <alignment horizontal="right"/>
    </xf>
    <xf numFmtId="0" fontId="5" fillId="4" borderId="17" xfId="3" applyFont="1" applyFill="1" applyBorder="1" applyAlignment="1">
      <alignment wrapText="1"/>
    </xf>
    <xf numFmtId="9" fontId="5" fillId="4" borderId="5" xfId="5" applyNumberFormat="1" applyFont="1" applyFill="1" applyBorder="1" applyAlignment="1"/>
    <xf numFmtId="0" fontId="5" fillId="0" borderId="17" xfId="5" applyFont="1" applyBorder="1" applyAlignment="1">
      <alignment wrapText="1"/>
    </xf>
    <xf numFmtId="0" fontId="10" fillId="3" borderId="17" xfId="2" applyFont="1" applyFill="1" applyBorder="1" applyAlignment="1">
      <alignment wrapText="1"/>
    </xf>
    <xf numFmtId="0" fontId="5" fillId="3" borderId="5" xfId="5" applyFont="1" applyFill="1" applyBorder="1" applyAlignment="1">
      <alignment horizontal="right"/>
    </xf>
    <xf numFmtId="0" fontId="5" fillId="3" borderId="18" xfId="5" applyFont="1" applyFill="1" applyBorder="1" applyAlignment="1"/>
    <xf numFmtId="0" fontId="5" fillId="4" borderId="17" xfId="2" applyFont="1" applyFill="1" applyBorder="1" applyAlignment="1">
      <alignment vertical="top" wrapText="1"/>
    </xf>
    <xf numFmtId="9" fontId="5" fillId="4" borderId="5" xfId="5" applyNumberFormat="1" applyFont="1" applyFill="1" applyBorder="1" applyAlignment="1">
      <alignment vertical="top"/>
    </xf>
    <xf numFmtId="0" fontId="5" fillId="4" borderId="5" xfId="5" applyFont="1" applyFill="1" applyBorder="1" applyAlignment="1">
      <alignment vertical="top" wrapText="1"/>
    </xf>
    <xf numFmtId="0" fontId="5" fillId="4" borderId="5" xfId="5" applyFont="1" applyFill="1" applyBorder="1" applyAlignment="1">
      <alignment horizontal="right" vertical="top"/>
    </xf>
    <xf numFmtId="0" fontId="5" fillId="4" borderId="5" xfId="5" applyFont="1" applyFill="1" applyBorder="1" applyAlignment="1">
      <alignment vertical="top"/>
    </xf>
    <xf numFmtId="1" fontId="5" fillId="4" borderId="5" xfId="1" applyNumberFormat="1" applyFont="1" applyFill="1" applyBorder="1" applyAlignment="1">
      <alignment vertical="top"/>
    </xf>
    <xf numFmtId="44" fontId="5" fillId="0" borderId="5" xfId="16" applyFont="1" applyBorder="1" applyAlignment="1">
      <alignment vertical="top"/>
    </xf>
    <xf numFmtId="44" fontId="5" fillId="0" borderId="18" xfId="0" applyNumberFormat="1" applyFont="1" applyBorder="1" applyAlignment="1">
      <alignment vertical="top"/>
    </xf>
    <xf numFmtId="0" fontId="5" fillId="4" borderId="5" xfId="1" applyFont="1" applyFill="1" applyBorder="1" applyAlignment="1">
      <alignment vertical="top" wrapText="1"/>
    </xf>
    <xf numFmtId="0" fontId="5" fillId="4" borderId="17" xfId="5" applyFont="1" applyFill="1" applyBorder="1" applyAlignment="1">
      <alignment vertical="top" wrapText="1"/>
    </xf>
    <xf numFmtId="0" fontId="5" fillId="4" borderId="17" xfId="2" applyFont="1" applyFill="1" applyBorder="1" applyAlignment="1">
      <alignment horizontal="left" vertical="center" wrapText="1"/>
    </xf>
    <xf numFmtId="9" fontId="5" fillId="4" borderId="5" xfId="5" applyNumberFormat="1" applyFont="1" applyFill="1" applyBorder="1" applyAlignment="1">
      <alignment vertical="center"/>
    </xf>
    <xf numFmtId="0" fontId="5" fillId="4" borderId="5" xfId="5" applyFont="1" applyFill="1" applyBorder="1" applyAlignment="1">
      <alignment horizontal="left" vertical="center" wrapText="1"/>
    </xf>
    <xf numFmtId="0" fontId="5" fillId="4" borderId="5" xfId="5" applyFont="1" applyFill="1" applyBorder="1" applyAlignment="1">
      <alignment horizontal="right" vertical="center"/>
    </xf>
    <xf numFmtId="1" fontId="5" fillId="4" borderId="5" xfId="1" applyNumberFormat="1" applyFont="1" applyFill="1" applyBorder="1" applyAlignment="1">
      <alignment vertical="center"/>
    </xf>
    <xf numFmtId="0" fontId="5" fillId="4" borderId="17" xfId="2" applyFont="1" applyFill="1" applyBorder="1" applyAlignment="1">
      <alignment wrapText="1"/>
    </xf>
    <xf numFmtId="0" fontId="5" fillId="4" borderId="5" xfId="5" applyFont="1" applyFill="1" applyBorder="1" applyAlignment="1">
      <alignment horizontal="right"/>
    </xf>
    <xf numFmtId="9" fontId="5" fillId="3" borderId="5" xfId="5" applyNumberFormat="1" applyFont="1" applyFill="1" applyBorder="1" applyAlignment="1"/>
    <xf numFmtId="0" fontId="5" fillId="0" borderId="17" xfId="5" applyFont="1" applyFill="1" applyBorder="1" applyAlignment="1">
      <alignment wrapText="1"/>
    </xf>
    <xf numFmtId="0" fontId="5" fillId="4" borderId="17" xfId="2" applyFont="1" applyFill="1" applyBorder="1" applyAlignment="1">
      <alignment vertical="center" wrapText="1"/>
    </xf>
    <xf numFmtId="0" fontId="5" fillId="4" borderId="5" xfId="5" applyFont="1" applyFill="1" applyBorder="1" applyAlignment="1">
      <alignment vertical="center" wrapText="1"/>
    </xf>
    <xf numFmtId="0" fontId="5" fillId="4" borderId="5" xfId="5" applyFont="1" applyFill="1" applyBorder="1" applyAlignment="1">
      <alignment vertical="center"/>
    </xf>
    <xf numFmtId="9" fontId="5" fillId="4" borderId="5" xfId="1" applyNumberFormat="1" applyFont="1" applyFill="1" applyBorder="1" applyAlignment="1">
      <alignment horizontal="right" vertical="top"/>
    </xf>
    <xf numFmtId="0" fontId="5" fillId="4" borderId="5" xfId="1" applyFont="1" applyFill="1" applyBorder="1" applyAlignment="1">
      <alignment horizontal="right" vertical="top"/>
    </xf>
    <xf numFmtId="0" fontId="5" fillId="4" borderId="5" xfId="1" applyFont="1" applyFill="1" applyBorder="1" applyAlignment="1">
      <alignment vertical="top"/>
    </xf>
    <xf numFmtId="0" fontId="5" fillId="4" borderId="17" xfId="1" applyFont="1" applyFill="1" applyBorder="1" applyAlignment="1">
      <alignment horizontal="left" vertical="top" wrapText="1"/>
    </xf>
    <xf numFmtId="0" fontId="5" fillId="4" borderId="17" xfId="5" applyFont="1" applyFill="1" applyBorder="1" applyAlignment="1">
      <alignment horizontal="left" vertical="top" wrapText="1"/>
    </xf>
    <xf numFmtId="0" fontId="5" fillId="4" borderId="17" xfId="1" applyFont="1" applyFill="1" applyBorder="1" applyAlignment="1">
      <alignment vertical="top" wrapText="1"/>
    </xf>
    <xf numFmtId="0" fontId="5" fillId="4" borderId="17" xfId="5" applyFont="1" applyFill="1" applyBorder="1" applyAlignment="1">
      <alignment horizontal="left" wrapText="1"/>
    </xf>
    <xf numFmtId="0" fontId="5" fillId="4" borderId="17" xfId="6" applyFont="1" applyFill="1" applyBorder="1" applyAlignment="1">
      <alignment wrapText="1"/>
    </xf>
    <xf numFmtId="9" fontId="5" fillId="4" borderId="7" xfId="5" applyNumberFormat="1" applyFont="1" applyFill="1" applyBorder="1" applyAlignment="1"/>
    <xf numFmtId="0" fontId="10" fillId="4" borderId="32" xfId="0" applyFont="1" applyFill="1" applyBorder="1" applyAlignment="1">
      <alignment vertical="center"/>
    </xf>
    <xf numFmtId="9" fontId="5" fillId="4" borderId="5" xfId="1" applyNumberFormat="1" applyFont="1" applyFill="1" applyBorder="1" applyAlignment="1">
      <alignment horizontal="right"/>
    </xf>
    <xf numFmtId="0" fontId="5" fillId="0" borderId="5" xfId="5" applyFont="1" applyFill="1" applyBorder="1" applyAlignment="1"/>
    <xf numFmtId="0" fontId="5" fillId="0" borderId="5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4" borderId="70" xfId="3" applyFont="1" applyFill="1" applyBorder="1" applyAlignment="1">
      <alignment wrapText="1"/>
    </xf>
    <xf numFmtId="0" fontId="5" fillId="4" borderId="71" xfId="1" applyFont="1" applyFill="1" applyBorder="1" applyAlignment="1">
      <alignment horizontal="right"/>
    </xf>
    <xf numFmtId="0" fontId="10" fillId="10" borderId="87" xfId="1" applyFont="1" applyFill="1" applyBorder="1" applyAlignment="1">
      <alignment horizontal="right"/>
    </xf>
    <xf numFmtId="2" fontId="10" fillId="7" borderId="6" xfId="1" applyNumberFormat="1" applyFont="1" applyFill="1" applyBorder="1" applyAlignment="1">
      <alignment horizontal="center" wrapText="1"/>
    </xf>
    <xf numFmtId="2" fontId="10" fillId="7" borderId="23" xfId="1" applyNumberFormat="1" applyFont="1" applyFill="1" applyBorder="1" applyAlignment="1">
      <alignment horizontal="center" wrapText="1"/>
    </xf>
    <xf numFmtId="0" fontId="5" fillId="0" borderId="17" xfId="0" applyFont="1" applyBorder="1" applyAlignment="1">
      <alignment wrapText="1"/>
    </xf>
    <xf numFmtId="9" fontId="5" fillId="4" borderId="5" xfId="0" applyNumberFormat="1" applyFont="1" applyFill="1" applyBorder="1" applyAlignment="1"/>
    <xf numFmtId="1" fontId="5" fillId="0" borderId="18" xfId="1" applyNumberFormat="1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 wrapText="1"/>
    </xf>
    <xf numFmtId="0" fontId="10" fillId="7" borderId="6" xfId="1" applyFont="1" applyFill="1" applyBorder="1" applyAlignment="1">
      <alignment horizontal="center" wrapText="1"/>
    </xf>
    <xf numFmtId="0" fontId="10" fillId="7" borderId="5" xfId="1" applyFont="1" applyFill="1" applyBorder="1" applyAlignment="1">
      <alignment horizontal="center" wrapText="1"/>
    </xf>
    <xf numFmtId="0" fontId="10" fillId="7" borderId="18" xfId="1" applyFont="1" applyFill="1" applyBorder="1" applyAlignment="1">
      <alignment horizontal="center" wrapText="1"/>
    </xf>
    <xf numFmtId="0" fontId="5" fillId="4" borderId="17" xfId="3" applyFont="1" applyFill="1" applyBorder="1" applyAlignment="1">
      <alignment vertical="top" wrapText="1"/>
    </xf>
    <xf numFmtId="9" fontId="5" fillId="4" borderId="5" xfId="0" applyNumberFormat="1" applyFont="1" applyFill="1" applyBorder="1" applyAlignment="1">
      <alignment vertical="top"/>
    </xf>
    <xf numFmtId="0" fontId="5" fillId="4" borderId="5" xfId="1" applyFont="1" applyFill="1" applyBorder="1" applyAlignment="1">
      <alignment horizontal="left" vertical="top" wrapText="1"/>
    </xf>
    <xf numFmtId="1" fontId="5" fillId="4" borderId="5" xfId="1" applyNumberFormat="1" applyFont="1" applyFill="1" applyBorder="1" applyAlignment="1">
      <alignment horizontal="right" vertical="top"/>
    </xf>
    <xf numFmtId="1" fontId="5" fillId="0" borderId="18" xfId="1" applyNumberFormat="1" applyFont="1" applyFill="1" applyBorder="1" applyAlignment="1">
      <alignment vertical="top"/>
    </xf>
    <xf numFmtId="0" fontId="5" fillId="4" borderId="24" xfId="3" applyFont="1" applyFill="1" applyBorder="1" applyAlignment="1">
      <alignment vertical="top" wrapText="1"/>
    </xf>
    <xf numFmtId="9" fontId="5" fillId="4" borderId="20" xfId="1" applyNumberFormat="1" applyFont="1" applyFill="1" applyBorder="1" applyAlignment="1">
      <alignment horizontal="right" vertical="top"/>
    </xf>
    <xf numFmtId="0" fontId="5" fillId="4" borderId="20" xfId="1" applyFont="1" applyFill="1" applyBorder="1" applyAlignment="1">
      <alignment horizontal="left" vertical="top" wrapText="1"/>
    </xf>
    <xf numFmtId="1" fontId="5" fillId="4" borderId="20" xfId="1" applyNumberFormat="1" applyFont="1" applyFill="1" applyBorder="1" applyAlignment="1">
      <alignment horizontal="right" vertical="top"/>
    </xf>
    <xf numFmtId="0" fontId="5" fillId="4" borderId="20" xfId="1" applyFont="1" applyFill="1" applyBorder="1" applyAlignment="1">
      <alignment vertical="top"/>
    </xf>
    <xf numFmtId="1" fontId="5" fillId="0" borderId="21" xfId="1" applyNumberFormat="1" applyFont="1" applyFill="1" applyBorder="1" applyAlignment="1">
      <alignment vertical="top"/>
    </xf>
    <xf numFmtId="0" fontId="5" fillId="0" borderId="17" xfId="0" applyFont="1" applyFill="1" applyBorder="1" applyAlignment="1">
      <alignment vertical="top" wrapText="1"/>
    </xf>
    <xf numFmtId="9" fontId="5" fillId="0" borderId="5" xfId="0" applyNumberFormat="1" applyFont="1" applyFill="1" applyBorder="1" applyAlignment="1">
      <alignment vertical="top" wrapText="1"/>
    </xf>
    <xf numFmtId="1" fontId="5" fillId="0" borderId="18" xfId="1" applyNumberFormat="1" applyFont="1" applyFill="1" applyBorder="1" applyAlignment="1">
      <alignment horizontal="right" vertical="top" wrapText="1"/>
    </xf>
    <xf numFmtId="2" fontId="10" fillId="3" borderId="17" xfId="1" applyNumberFormat="1" applyFont="1" applyFill="1" applyBorder="1" applyAlignment="1">
      <alignment horizontal="left" wrapText="1"/>
    </xf>
    <xf numFmtId="2" fontId="10" fillId="3" borderId="5" xfId="1" applyNumberFormat="1" applyFont="1" applyFill="1" applyBorder="1" applyAlignment="1">
      <alignment horizontal="center" wrapText="1"/>
    </xf>
    <xf numFmtId="2" fontId="10" fillId="3" borderId="95" xfId="1" applyNumberFormat="1" applyFont="1" applyFill="1" applyBorder="1" applyAlignment="1">
      <alignment horizontal="center" wrapText="1"/>
    </xf>
    <xf numFmtId="2" fontId="10" fillId="3" borderId="90" xfId="1" applyNumberFormat="1" applyFont="1" applyFill="1" applyBorder="1" applyAlignment="1">
      <alignment horizontal="center"/>
    </xf>
    <xf numFmtId="2" fontId="10" fillId="3" borderId="96" xfId="1" applyNumberFormat="1" applyFont="1" applyFill="1" applyBorder="1" applyAlignment="1">
      <alignment horizontal="center"/>
    </xf>
    <xf numFmtId="2" fontId="10" fillId="3" borderId="18" xfId="1" applyNumberFormat="1" applyFont="1" applyFill="1" applyBorder="1" applyAlignment="1">
      <alignment horizontal="center" wrapText="1"/>
    </xf>
    <xf numFmtId="0" fontId="5" fillId="0" borderId="17" xfId="0" applyFont="1" applyFill="1" applyBorder="1" applyAlignment="1">
      <alignment wrapText="1"/>
    </xf>
    <xf numFmtId="0" fontId="5" fillId="9" borderId="95" xfId="1" applyFont="1" applyFill="1" applyBorder="1" applyAlignment="1"/>
    <xf numFmtId="0" fontId="5" fillId="9" borderId="90" xfId="0" applyFont="1" applyFill="1" applyBorder="1" applyAlignment="1"/>
    <xf numFmtId="0" fontId="5" fillId="9" borderId="96" xfId="0" applyFont="1" applyFill="1" applyBorder="1" applyAlignment="1"/>
    <xf numFmtId="1" fontId="5" fillId="0" borderId="18" xfId="1" applyNumberFormat="1" applyFont="1" applyFill="1" applyBorder="1" applyAlignment="1"/>
    <xf numFmtId="0" fontId="5" fillId="0" borderId="17" xfId="0" applyFont="1" applyFill="1" applyBorder="1" applyAlignment="1">
      <alignment horizontal="left" wrapText="1"/>
    </xf>
    <xf numFmtId="0" fontId="5" fillId="9" borderId="95" xfId="0" applyFont="1" applyFill="1" applyBorder="1" applyAlignment="1">
      <alignment horizontal="left"/>
    </xf>
    <xf numFmtId="0" fontId="5" fillId="9" borderId="90" xfId="0" applyFont="1" applyFill="1" applyBorder="1" applyAlignment="1">
      <alignment horizontal="right"/>
    </xf>
    <xf numFmtId="0" fontId="5" fillId="9" borderId="96" xfId="0" applyFont="1" applyFill="1" applyBorder="1" applyAlignment="1">
      <alignment horizontal="right"/>
    </xf>
    <xf numFmtId="1" fontId="5" fillId="0" borderId="18" xfId="1" applyNumberFormat="1" applyFont="1" applyFill="1" applyBorder="1" applyAlignment="1">
      <alignment horizontal="right"/>
    </xf>
    <xf numFmtId="0" fontId="5" fillId="4" borderId="17" xfId="0" applyFont="1" applyFill="1" applyBorder="1" applyAlignment="1">
      <alignment vertical="top" wrapText="1"/>
    </xf>
    <xf numFmtId="0" fontId="5" fillId="9" borderId="95" xfId="0" applyFont="1" applyFill="1" applyBorder="1" applyAlignment="1"/>
    <xf numFmtId="0" fontId="5" fillId="0" borderId="17" xfId="0" applyFont="1" applyFill="1" applyBorder="1"/>
    <xf numFmtId="9" fontId="5" fillId="0" borderId="5" xfId="1" applyNumberFormat="1" applyFont="1" applyFill="1" applyBorder="1" applyAlignment="1">
      <alignment horizontal="right" vertical="top"/>
    </xf>
    <xf numFmtId="0" fontId="5" fillId="9" borderId="95" xfId="1" applyFont="1" applyFill="1" applyBorder="1" applyAlignment="1">
      <alignment vertical="top"/>
    </xf>
    <xf numFmtId="0" fontId="5" fillId="9" borderId="90" xfId="0" applyFont="1" applyFill="1" applyBorder="1" applyAlignment="1">
      <alignment vertical="top"/>
    </xf>
    <xf numFmtId="0" fontId="5" fillId="9" borderId="96" xfId="0" applyFont="1" applyFill="1" applyBorder="1" applyAlignment="1">
      <alignment vertical="top"/>
    </xf>
    <xf numFmtId="0" fontId="5" fillId="0" borderId="17" xfId="0" applyFont="1" applyFill="1" applyBorder="1" applyAlignment="1">
      <alignment horizontal="left"/>
    </xf>
    <xf numFmtId="0" fontId="5" fillId="9" borderId="95" xfId="0" applyFont="1" applyFill="1" applyBorder="1" applyAlignment="1">
      <alignment horizontal="left" vertical="center"/>
    </xf>
    <xf numFmtId="0" fontId="5" fillId="9" borderId="90" xfId="0" applyFont="1" applyFill="1" applyBorder="1" applyAlignment="1">
      <alignment horizontal="right" vertical="center"/>
    </xf>
    <xf numFmtId="0" fontId="5" fillId="9" borderId="96" xfId="0" applyFont="1" applyFill="1" applyBorder="1" applyAlignment="1">
      <alignment horizontal="right" vertical="center"/>
    </xf>
    <xf numFmtId="1" fontId="5" fillId="0" borderId="18" xfId="1" applyNumberFormat="1" applyFont="1" applyFill="1" applyBorder="1" applyAlignment="1">
      <alignment horizontal="right" vertical="center"/>
    </xf>
    <xf numFmtId="0" fontId="5" fillId="4" borderId="17" xfId="0" applyFont="1" applyFill="1" applyBorder="1" applyAlignment="1">
      <alignment vertical="top"/>
    </xf>
    <xf numFmtId="1" fontId="5" fillId="0" borderId="18" xfId="1" applyNumberFormat="1" applyFont="1" applyFill="1" applyBorder="1" applyAlignment="1">
      <alignment horizontal="right" vertical="top"/>
    </xf>
    <xf numFmtId="2" fontId="10" fillId="3" borderId="95" xfId="1" applyNumberFormat="1" applyFont="1" applyFill="1" applyBorder="1" applyAlignment="1">
      <alignment horizontal="left" wrapText="1"/>
    </xf>
    <xf numFmtId="2" fontId="10" fillId="3" borderId="90" xfId="1" applyNumberFormat="1" applyFont="1" applyFill="1" applyBorder="1" applyAlignment="1">
      <alignment horizontal="left" wrapText="1"/>
    </xf>
    <xf numFmtId="2" fontId="10" fillId="3" borderId="96" xfId="1" applyNumberFormat="1" applyFont="1" applyFill="1" applyBorder="1" applyAlignment="1">
      <alignment horizontal="left" wrapText="1"/>
    </xf>
    <xf numFmtId="2" fontId="10" fillId="3" borderId="18" xfId="1" applyNumberFormat="1" applyFont="1" applyFill="1" applyBorder="1" applyAlignment="1">
      <alignment horizontal="left" wrapText="1"/>
    </xf>
    <xf numFmtId="0" fontId="5" fillId="4" borderId="17" xfId="0" applyFont="1" applyFill="1" applyBorder="1" applyAlignment="1">
      <alignment wrapText="1"/>
    </xf>
    <xf numFmtId="1" fontId="5" fillId="4" borderId="18" xfId="1" applyNumberFormat="1" applyFont="1" applyFill="1" applyBorder="1" applyAlignment="1">
      <alignment horizontal="right"/>
    </xf>
    <xf numFmtId="0" fontId="5" fillId="0" borderId="24" xfId="3" applyFont="1" applyFill="1" applyBorder="1" applyAlignment="1">
      <alignment vertical="top" wrapText="1"/>
    </xf>
    <xf numFmtId="0" fontId="10" fillId="3" borderId="22" xfId="0" applyFont="1" applyFill="1" applyBorder="1" applyAlignment="1">
      <alignment wrapText="1"/>
    </xf>
    <xf numFmtId="9" fontId="5" fillId="3" borderId="6" xfId="1" applyNumberFormat="1" applyFont="1" applyFill="1" applyBorder="1" applyAlignment="1">
      <alignment horizontal="right"/>
    </xf>
    <xf numFmtId="0" fontId="5" fillId="3" borderId="95" xfId="0" applyFont="1" applyFill="1" applyBorder="1" applyAlignment="1">
      <alignment horizontal="left"/>
    </xf>
    <xf numFmtId="0" fontId="5" fillId="3" borderId="90" xfId="0" applyFont="1" applyFill="1" applyBorder="1" applyAlignment="1"/>
    <xf numFmtId="0" fontId="5" fillId="3" borderId="96" xfId="0" applyFont="1" applyFill="1" applyBorder="1" applyAlignment="1"/>
    <xf numFmtId="1" fontId="5" fillId="3" borderId="23" xfId="1" applyNumberFormat="1" applyFont="1" applyFill="1" applyBorder="1" applyAlignment="1">
      <alignment horizontal="center"/>
    </xf>
    <xf numFmtId="0" fontId="5" fillId="0" borderId="22" xfId="0" applyFont="1" applyFill="1" applyBorder="1" applyAlignment="1">
      <alignment wrapText="1"/>
    </xf>
    <xf numFmtId="9" fontId="5" fillId="0" borderId="6" xfId="1" applyNumberFormat="1" applyFont="1" applyFill="1" applyBorder="1" applyAlignment="1">
      <alignment horizontal="right"/>
    </xf>
    <xf numFmtId="0" fontId="5" fillId="5" borderId="95" xfId="1" applyFont="1" applyFill="1" applyBorder="1" applyAlignment="1"/>
    <xf numFmtId="0" fontId="5" fillId="5" borderId="90" xfId="0" applyFont="1" applyFill="1" applyBorder="1" applyAlignment="1"/>
    <xf numFmtId="0" fontId="5" fillId="5" borderId="96" xfId="0" applyFont="1" applyFill="1" applyBorder="1" applyAlignment="1"/>
    <xf numFmtId="1" fontId="5" fillId="4" borderId="23" xfId="1" applyNumberFormat="1" applyFont="1" applyFill="1" applyBorder="1" applyAlignment="1">
      <alignment horizontal="center"/>
    </xf>
    <xf numFmtId="0" fontId="5" fillId="4" borderId="22" xfId="0" applyFont="1" applyFill="1" applyBorder="1" applyAlignment="1">
      <alignment horizontal="left" wrapText="1"/>
    </xf>
    <xf numFmtId="9" fontId="5" fillId="4" borderId="6" xfId="0" applyNumberFormat="1" applyFont="1" applyFill="1" applyBorder="1" applyAlignment="1"/>
    <xf numFmtId="0" fontId="5" fillId="5" borderId="95" xfId="0" applyFont="1" applyFill="1" applyBorder="1" applyAlignment="1">
      <alignment horizontal="left"/>
    </xf>
    <xf numFmtId="0" fontId="5" fillId="0" borderId="95" xfId="0" applyFont="1" applyFill="1" applyBorder="1" applyAlignment="1"/>
    <xf numFmtId="9" fontId="5" fillId="4" borderId="25" xfId="1" applyNumberFormat="1" applyFont="1" applyFill="1" applyBorder="1" applyAlignment="1">
      <alignment horizontal="right" wrapText="1"/>
    </xf>
    <xf numFmtId="0" fontId="5" fillId="4" borderId="25" xfId="1" applyFont="1" applyFill="1" applyBorder="1" applyAlignment="1">
      <alignment horizontal="left" wrapText="1"/>
    </xf>
    <xf numFmtId="1" fontId="5" fillId="4" borderId="25" xfId="1" applyNumberFormat="1" applyFont="1" applyFill="1" applyBorder="1" applyAlignment="1">
      <alignment wrapText="1"/>
    </xf>
    <xf numFmtId="0" fontId="5" fillId="4" borderId="25" xfId="1" applyFont="1" applyFill="1" applyBorder="1" applyAlignment="1">
      <alignment wrapText="1"/>
    </xf>
    <xf numFmtId="1" fontId="5" fillId="0" borderId="26" xfId="1" applyNumberFormat="1" applyFont="1" applyFill="1" applyBorder="1" applyAlignment="1"/>
    <xf numFmtId="0" fontId="5" fillId="0" borderId="22" xfId="0" applyFont="1" applyBorder="1" applyAlignment="1">
      <alignment vertical="top" wrapText="1"/>
    </xf>
    <xf numFmtId="9" fontId="5" fillId="4" borderId="6" xfId="0" applyNumberFormat="1" applyFont="1" applyFill="1" applyBorder="1" applyAlignment="1">
      <alignment vertical="top"/>
    </xf>
    <xf numFmtId="0" fontId="5" fillId="4" borderId="95" xfId="0" applyFont="1" applyFill="1" applyBorder="1" applyAlignment="1">
      <alignment vertical="top"/>
    </xf>
    <xf numFmtId="0" fontId="5" fillId="5" borderId="90" xfId="0" applyFont="1" applyFill="1" applyBorder="1" applyAlignment="1">
      <alignment vertical="top"/>
    </xf>
    <xf numFmtId="0" fontId="5" fillId="5" borderId="96" xfId="0" applyFont="1" applyFill="1" applyBorder="1" applyAlignment="1">
      <alignment vertical="top"/>
    </xf>
    <xf numFmtId="1" fontId="5" fillId="4" borderId="23" xfId="1" applyNumberFormat="1" applyFont="1" applyFill="1" applyBorder="1" applyAlignment="1">
      <alignment horizontal="center" vertical="top"/>
    </xf>
    <xf numFmtId="0" fontId="5" fillId="4" borderId="22" xfId="0" applyFont="1" applyFill="1" applyBorder="1" applyAlignment="1">
      <alignment vertical="top" wrapText="1"/>
    </xf>
    <xf numFmtId="2" fontId="5" fillId="5" borderId="95" xfId="1" applyNumberFormat="1" applyFont="1" applyFill="1" applyBorder="1" applyAlignment="1">
      <alignment horizontal="left" vertical="top"/>
    </xf>
    <xf numFmtId="9" fontId="5" fillId="4" borderId="25" xfId="1" applyNumberFormat="1" applyFont="1" applyFill="1" applyBorder="1" applyAlignment="1">
      <alignment horizontal="right" vertical="top"/>
    </xf>
    <xf numFmtId="0" fontId="5" fillId="4" borderId="25" xfId="1" applyFont="1" applyFill="1" applyBorder="1" applyAlignment="1">
      <alignment horizontal="left" vertical="top" wrapText="1"/>
    </xf>
    <xf numFmtId="1" fontId="5" fillId="4" borderId="25" xfId="1" applyNumberFormat="1" applyFont="1" applyFill="1" applyBorder="1" applyAlignment="1">
      <alignment horizontal="right" vertical="top"/>
    </xf>
    <xf numFmtId="0" fontId="5" fillId="4" borderId="25" xfId="1" applyFont="1" applyFill="1" applyBorder="1" applyAlignment="1">
      <alignment vertical="top"/>
    </xf>
    <xf numFmtId="1" fontId="5" fillId="0" borderId="26" xfId="1" applyNumberFormat="1" applyFont="1" applyFill="1" applyBorder="1" applyAlignment="1">
      <alignment vertical="top"/>
    </xf>
    <xf numFmtId="2" fontId="10" fillId="7" borderId="5" xfId="1" applyNumberFormat="1" applyFont="1" applyFill="1" applyBorder="1" applyAlignment="1">
      <alignment horizontal="center"/>
    </xf>
    <xf numFmtId="0" fontId="5" fillId="0" borderId="22" xfId="4" applyFont="1" applyFill="1" applyBorder="1" applyAlignment="1">
      <alignment vertical="top" wrapText="1"/>
    </xf>
    <xf numFmtId="9" fontId="5" fillId="0" borderId="6" xfId="1" applyNumberFormat="1" applyFont="1" applyFill="1" applyBorder="1" applyAlignment="1">
      <alignment horizontal="right" vertical="top"/>
    </xf>
    <xf numFmtId="0" fontId="5" fillId="0" borderId="6" xfId="1" applyFont="1" applyFill="1" applyBorder="1" applyAlignment="1">
      <alignment vertical="top"/>
    </xf>
    <xf numFmtId="0" fontId="5" fillId="0" borderId="6" xfId="1" applyFont="1" applyFill="1" applyBorder="1" applyAlignment="1">
      <alignment horizontal="right" vertical="top"/>
    </xf>
    <xf numFmtId="1" fontId="5" fillId="0" borderId="23" xfId="1" applyNumberFormat="1" applyFont="1" applyFill="1" applyBorder="1" applyAlignment="1">
      <alignment vertical="top"/>
    </xf>
    <xf numFmtId="0" fontId="5" fillId="0" borderId="6" xfId="0" applyFont="1" applyBorder="1" applyAlignment="1">
      <alignment vertical="top"/>
    </xf>
    <xf numFmtId="0" fontId="5" fillId="0" borderId="22" xfId="0" applyFont="1" applyFill="1" applyBorder="1" applyAlignment="1">
      <alignment vertical="top" wrapText="1"/>
    </xf>
    <xf numFmtId="0" fontId="5" fillId="4" borderId="6" xfId="1" applyFont="1" applyFill="1" applyBorder="1" applyAlignment="1">
      <alignment vertical="top" wrapText="1"/>
    </xf>
    <xf numFmtId="0" fontId="5" fillId="4" borderId="6" xfId="0" applyFont="1" applyFill="1" applyBorder="1" applyAlignment="1">
      <alignment horizontal="right" vertical="top"/>
    </xf>
    <xf numFmtId="0" fontId="5" fillId="4" borderId="6" xfId="0" applyFont="1" applyFill="1" applyBorder="1" applyAlignment="1">
      <alignment vertical="top"/>
    </xf>
    <xf numFmtId="0" fontId="5" fillId="0" borderId="22" xfId="2" applyFont="1" applyFill="1" applyBorder="1" applyAlignment="1">
      <alignment vertical="top" wrapText="1"/>
    </xf>
    <xf numFmtId="0" fontId="5" fillId="4" borderId="6" xfId="0" applyFont="1" applyFill="1" applyBorder="1" applyAlignment="1">
      <alignment vertical="top" wrapText="1"/>
    </xf>
    <xf numFmtId="0" fontId="5" fillId="4" borderId="22" xfId="2" applyFont="1" applyFill="1" applyBorder="1" applyAlignment="1">
      <alignment vertical="top" wrapText="1"/>
    </xf>
    <xf numFmtId="164" fontId="5" fillId="0" borderId="23" xfId="1" applyNumberFormat="1" applyFont="1" applyFill="1" applyBorder="1" applyAlignment="1">
      <alignment vertical="top"/>
    </xf>
    <xf numFmtId="0" fontId="5" fillId="4" borderId="6" xfId="1" applyFont="1" applyFill="1" applyBorder="1" applyAlignment="1">
      <alignment horizontal="left" vertical="top" wrapText="1"/>
    </xf>
    <xf numFmtId="1" fontId="5" fillId="0" borderId="6" xfId="1" applyNumberFormat="1" applyFont="1" applyFill="1" applyBorder="1" applyAlignment="1">
      <alignment horizontal="right" vertical="top"/>
    </xf>
    <xf numFmtId="0" fontId="5" fillId="4" borderId="68" xfId="3" applyFont="1" applyFill="1" applyBorder="1" applyAlignment="1">
      <alignment vertical="top" wrapText="1"/>
    </xf>
    <xf numFmtId="1" fontId="5" fillId="0" borderId="25" xfId="1" applyNumberFormat="1" applyFont="1" applyFill="1" applyBorder="1" applyAlignment="1">
      <alignment horizontal="right" vertical="top"/>
    </xf>
    <xf numFmtId="0" fontId="5" fillId="0" borderId="25" xfId="1" applyFont="1" applyFill="1" applyBorder="1" applyAlignment="1">
      <alignment vertical="top"/>
    </xf>
    <xf numFmtId="0" fontId="10" fillId="3" borderId="17" xfId="2" applyFont="1" applyFill="1" applyBorder="1" applyAlignment="1">
      <alignment vertical="top" wrapText="1"/>
    </xf>
    <xf numFmtId="0" fontId="5" fillId="3" borderId="5" xfId="0" applyFont="1" applyFill="1" applyBorder="1" applyAlignment="1">
      <alignment vertical="top"/>
    </xf>
    <xf numFmtId="0" fontId="5" fillId="3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horizontal="right" vertical="top"/>
    </xf>
    <xf numFmtId="0" fontId="5" fillId="3" borderId="18" xfId="0" applyFont="1" applyFill="1" applyBorder="1" applyAlignment="1">
      <alignment vertical="top"/>
    </xf>
    <xf numFmtId="9" fontId="5" fillId="4" borderId="5" xfId="0" applyNumberFormat="1" applyFont="1" applyFill="1" applyBorder="1" applyAlignment="1">
      <alignment horizontal="right" vertical="top"/>
    </xf>
    <xf numFmtId="0" fontId="5" fillId="4" borderId="5" xfId="0" applyFont="1" applyFill="1" applyBorder="1" applyAlignment="1">
      <alignment horizontal="left" vertical="top" wrapText="1"/>
    </xf>
    <xf numFmtId="0" fontId="5" fillId="4" borderId="5" xfId="0" applyFont="1" applyFill="1" applyBorder="1" applyAlignment="1">
      <alignment horizontal="right" vertical="top"/>
    </xf>
    <xf numFmtId="0" fontId="5" fillId="4" borderId="5" xfId="0" applyFont="1" applyFill="1" applyBorder="1" applyAlignment="1">
      <alignment vertical="top"/>
    </xf>
    <xf numFmtId="0" fontId="5" fillId="4" borderId="5" xfId="0" applyFont="1" applyFill="1" applyBorder="1" applyAlignment="1">
      <alignment vertical="top" wrapText="1"/>
    </xf>
    <xf numFmtId="0" fontId="5" fillId="4" borderId="17" xfId="0" applyFont="1" applyFill="1" applyBorder="1" applyAlignment="1">
      <alignment horizontal="left" vertical="top" wrapText="1"/>
    </xf>
    <xf numFmtId="0" fontId="10" fillId="3" borderId="17" xfId="1" applyFont="1" applyFill="1" applyBorder="1" applyAlignment="1">
      <alignment vertical="top" wrapText="1"/>
    </xf>
    <xf numFmtId="9" fontId="5" fillId="3" borderId="5" xfId="1" applyNumberFormat="1" applyFont="1" applyFill="1" applyBorder="1" applyAlignment="1">
      <alignment horizontal="right" vertical="top"/>
    </xf>
    <xf numFmtId="0" fontId="5" fillId="3" borderId="5" xfId="1" applyFont="1" applyFill="1" applyBorder="1" applyAlignment="1">
      <alignment vertical="top" wrapText="1"/>
    </xf>
    <xf numFmtId="0" fontId="5" fillId="3" borderId="5" xfId="1" applyFont="1" applyFill="1" applyBorder="1" applyAlignment="1">
      <alignment horizontal="right" vertical="top"/>
    </xf>
    <xf numFmtId="0" fontId="5" fillId="3" borderId="5" xfId="1" applyFont="1" applyFill="1" applyBorder="1" applyAlignment="1">
      <alignment vertical="top"/>
    </xf>
    <xf numFmtId="1" fontId="5" fillId="3" borderId="18" xfId="1" applyNumberFormat="1" applyFont="1" applyFill="1" applyBorder="1" applyAlignment="1">
      <alignment vertical="top"/>
    </xf>
    <xf numFmtId="0" fontId="5" fillId="0" borderId="17" xfId="0" applyFont="1" applyFill="1" applyBorder="1" applyAlignment="1">
      <alignment vertical="top"/>
    </xf>
    <xf numFmtId="0" fontId="5" fillId="0" borderId="17" xfId="0" applyFont="1" applyBorder="1" applyAlignment="1">
      <alignment vertical="top" wrapText="1"/>
    </xf>
    <xf numFmtId="0" fontId="5" fillId="0" borderId="5" xfId="0" applyFont="1" applyBorder="1" applyAlignment="1">
      <alignment vertical="top"/>
    </xf>
    <xf numFmtId="164" fontId="5" fillId="0" borderId="18" xfId="1" applyNumberFormat="1" applyFont="1" applyFill="1" applyBorder="1" applyAlignment="1">
      <alignment vertical="top"/>
    </xf>
    <xf numFmtId="9" fontId="10" fillId="3" borderId="5" xfId="0" applyNumberFormat="1" applyFont="1" applyFill="1" applyBorder="1" applyAlignment="1">
      <alignment vertical="top"/>
    </xf>
    <xf numFmtId="0" fontId="10" fillId="3" borderId="5" xfId="0" applyFont="1" applyFill="1" applyBorder="1" applyAlignment="1">
      <alignment vertical="top" wrapText="1"/>
    </xf>
    <xf numFmtId="0" fontId="10" fillId="3" borderId="5" xfId="0" applyFont="1" applyFill="1" applyBorder="1" applyAlignment="1">
      <alignment horizontal="right" vertical="top"/>
    </xf>
    <xf numFmtId="0" fontId="10" fillId="3" borderId="5" xfId="0" applyFont="1" applyFill="1" applyBorder="1" applyAlignment="1">
      <alignment vertical="top"/>
    </xf>
    <xf numFmtId="1" fontId="10" fillId="3" borderId="18" xfId="1" applyNumberFormat="1" applyFont="1" applyFill="1" applyBorder="1" applyAlignment="1">
      <alignment vertical="top"/>
    </xf>
    <xf numFmtId="0" fontId="5" fillId="4" borderId="19" xfId="3" applyFont="1" applyFill="1" applyBorder="1" applyAlignment="1">
      <alignment vertical="top" wrapText="1"/>
    </xf>
    <xf numFmtId="0" fontId="10" fillId="9" borderId="89" xfId="0" applyFont="1" applyFill="1" applyBorder="1" applyAlignment="1"/>
    <xf numFmtId="0" fontId="10" fillId="9" borderId="90" xfId="0" applyFont="1" applyFill="1" applyBorder="1" applyAlignment="1"/>
    <xf numFmtId="0" fontId="10" fillId="9" borderId="91" xfId="0" applyFont="1" applyFill="1" applyBorder="1" applyAlignment="1"/>
    <xf numFmtId="0" fontId="5" fillId="4" borderId="44" xfId="3" applyNumberFormat="1" applyFont="1" applyFill="1" applyBorder="1" applyAlignment="1">
      <alignment wrapText="1"/>
    </xf>
    <xf numFmtId="0" fontId="5" fillId="4" borderId="109" xfId="3" applyNumberFormat="1" applyFont="1" applyFill="1" applyBorder="1" applyAlignment="1">
      <alignment wrapText="1"/>
    </xf>
    <xf numFmtId="1" fontId="5" fillId="4" borderId="79" xfId="1" applyNumberFormat="1" applyFont="1" applyFill="1" applyBorder="1" applyAlignment="1"/>
    <xf numFmtId="44" fontId="5" fillId="0" borderId="95" xfId="16" applyFont="1" applyBorder="1" applyAlignment="1"/>
    <xf numFmtId="44" fontId="5" fillId="0" borderId="91" xfId="0" applyNumberFormat="1" applyFont="1" applyBorder="1" applyAlignment="1"/>
    <xf numFmtId="0" fontId="10" fillId="4" borderId="91" xfId="10" applyFont="1" applyFill="1" applyBorder="1" applyAlignment="1">
      <alignment horizontal="left"/>
    </xf>
    <xf numFmtId="44" fontId="5" fillId="0" borderId="110" xfId="16" applyFont="1" applyBorder="1" applyAlignment="1"/>
    <xf numFmtId="44" fontId="5" fillId="0" borderId="111" xfId="0" applyNumberFormat="1" applyFont="1" applyBorder="1" applyAlignment="1"/>
    <xf numFmtId="0" fontId="10" fillId="4" borderId="90" xfId="10" applyFont="1" applyFill="1" applyBorder="1" applyAlignment="1">
      <alignment horizontal="left"/>
    </xf>
    <xf numFmtId="0" fontId="5" fillId="4" borderId="60" xfId="3" applyNumberFormat="1" applyFont="1" applyFill="1" applyBorder="1" applyAlignment="1">
      <alignment wrapText="1"/>
    </xf>
    <xf numFmtId="2" fontId="10" fillId="3" borderId="62" xfId="1" applyNumberFormat="1" applyFont="1" applyFill="1" applyBorder="1" applyAlignment="1">
      <alignment horizontal="right" wrapText="1"/>
    </xf>
    <xf numFmtId="0" fontId="5" fillId="4" borderId="44" xfId="5" applyFont="1" applyFill="1" applyBorder="1" applyAlignment="1">
      <alignment wrapText="1"/>
    </xf>
    <xf numFmtId="0" fontId="5" fillId="0" borderId="45" xfId="1" applyFont="1" applyFill="1" applyBorder="1" applyAlignment="1">
      <alignment wrapText="1"/>
    </xf>
    <xf numFmtId="0" fontId="5" fillId="0" borderId="112" xfId="1" applyFont="1" applyFill="1" applyBorder="1" applyAlignment="1">
      <alignment wrapText="1"/>
    </xf>
    <xf numFmtId="170" fontId="5" fillId="0" borderId="113" xfId="16" applyNumberFormat="1" applyFont="1" applyBorder="1" applyAlignment="1"/>
    <xf numFmtId="0" fontId="10" fillId="9" borderId="56" xfId="0" applyFont="1" applyFill="1" applyBorder="1" applyAlignment="1">
      <alignment horizontal="left"/>
    </xf>
    <xf numFmtId="0" fontId="10" fillId="9" borderId="0" xfId="0" applyFont="1" applyFill="1" applyBorder="1" applyAlignment="1">
      <alignment horizontal="left"/>
    </xf>
    <xf numFmtId="0" fontId="10" fillId="9" borderId="41" xfId="0" applyFont="1" applyFill="1" applyBorder="1" applyAlignment="1">
      <alignment horizontal="left"/>
    </xf>
    <xf numFmtId="15" fontId="0" fillId="0" borderId="0" xfId="0" applyNumberFormat="1"/>
    <xf numFmtId="0" fontId="5" fillId="0" borderId="0" xfId="5" applyFont="1" applyFill="1" applyBorder="1" applyAlignment="1">
      <alignment horizontal="left" wrapText="1"/>
    </xf>
    <xf numFmtId="0" fontId="10" fillId="3" borderId="14" xfId="0" applyFont="1" applyFill="1" applyBorder="1" applyAlignment="1">
      <alignment horizontal="left" vertical="center" wrapText="1"/>
    </xf>
    <xf numFmtId="0" fontId="10" fillId="3" borderId="15" xfId="0" applyFont="1" applyFill="1" applyBorder="1" applyAlignment="1">
      <alignment horizontal="left" vertical="center" wrapText="1"/>
    </xf>
    <xf numFmtId="0" fontId="10" fillId="3" borderId="16" xfId="0" applyFont="1" applyFill="1" applyBorder="1" applyAlignment="1">
      <alignment horizontal="left" vertical="center" wrapText="1"/>
    </xf>
    <xf numFmtId="0" fontId="10" fillId="9" borderId="89" xfId="0" applyFont="1" applyFill="1" applyBorder="1" applyAlignment="1">
      <alignment horizontal="center"/>
    </xf>
    <xf numFmtId="0" fontId="10" fillId="9" borderId="90" xfId="0" applyFont="1" applyFill="1" applyBorder="1" applyAlignment="1">
      <alignment horizontal="center"/>
    </xf>
    <xf numFmtId="0" fontId="10" fillId="9" borderId="91" xfId="0" applyFont="1" applyFill="1" applyBorder="1" applyAlignment="1">
      <alignment horizontal="center"/>
    </xf>
    <xf numFmtId="2" fontId="10" fillId="7" borderId="95" xfId="1" applyNumberFormat="1" applyFont="1" applyFill="1" applyBorder="1" applyAlignment="1">
      <alignment horizontal="center"/>
    </xf>
    <xf numFmtId="2" fontId="10" fillId="7" borderId="90" xfId="1" applyNumberFormat="1" applyFont="1" applyFill="1" applyBorder="1" applyAlignment="1">
      <alignment horizontal="center"/>
    </xf>
    <xf numFmtId="2" fontId="10" fillId="7" borderId="96" xfId="1" applyNumberFormat="1" applyFont="1" applyFill="1" applyBorder="1" applyAlignment="1">
      <alignment horizontal="center"/>
    </xf>
    <xf numFmtId="0" fontId="10" fillId="3" borderId="22" xfId="0" applyFont="1" applyFill="1" applyBorder="1" applyAlignment="1">
      <alignment horizontal="left" vertical="top" wrapText="1"/>
    </xf>
    <xf numFmtId="0" fontId="10" fillId="3" borderId="6" xfId="0" applyFont="1" applyFill="1" applyBorder="1" applyAlignment="1">
      <alignment horizontal="left" vertical="top" wrapText="1"/>
    </xf>
    <xf numFmtId="0" fontId="10" fillId="3" borderId="23" xfId="0" applyFont="1" applyFill="1" applyBorder="1" applyAlignment="1">
      <alignment horizontal="left" vertical="top" wrapText="1"/>
    </xf>
    <xf numFmtId="2" fontId="10" fillId="0" borderId="17" xfId="1" applyNumberFormat="1" applyFont="1" applyFill="1" applyBorder="1" applyAlignment="1">
      <alignment horizontal="left" wrapText="1"/>
    </xf>
    <xf numFmtId="2" fontId="10" fillId="0" borderId="5" xfId="1" applyNumberFormat="1" applyFont="1" applyFill="1" applyBorder="1" applyAlignment="1">
      <alignment horizontal="left" wrapText="1"/>
    </xf>
    <xf numFmtId="2" fontId="10" fillId="0" borderId="18" xfId="1" applyNumberFormat="1" applyFont="1" applyFill="1" applyBorder="1" applyAlignment="1">
      <alignment horizontal="left" wrapText="1"/>
    </xf>
    <xf numFmtId="165" fontId="5" fillId="0" borderId="5" xfId="0" applyNumberFormat="1" applyFont="1" applyFill="1" applyBorder="1" applyAlignment="1">
      <alignment horizontal="left" vertical="top" wrapText="1"/>
    </xf>
    <xf numFmtId="0" fontId="5" fillId="5" borderId="95" xfId="0" applyFont="1" applyFill="1" applyBorder="1" applyAlignment="1">
      <alignment horizontal="center"/>
    </xf>
    <xf numFmtId="0" fontId="5" fillId="5" borderId="90" xfId="0" applyFont="1" applyFill="1" applyBorder="1" applyAlignment="1">
      <alignment horizontal="center"/>
    </xf>
    <xf numFmtId="0" fontId="5" fillId="5" borderId="96" xfId="0" applyFont="1" applyFill="1" applyBorder="1" applyAlignment="1">
      <alignment horizontal="center"/>
    </xf>
    <xf numFmtId="0" fontId="10" fillId="3" borderId="97" xfId="5" applyFont="1" applyFill="1" applyBorder="1" applyAlignment="1">
      <alignment horizontal="left" vertical="center" wrapText="1"/>
    </xf>
    <xf numFmtId="0" fontId="10" fillId="3" borderId="98" xfId="5" applyFont="1" applyFill="1" applyBorder="1" applyAlignment="1">
      <alignment horizontal="left" vertical="center" wrapText="1"/>
    </xf>
    <xf numFmtId="0" fontId="10" fillId="3" borderId="99" xfId="5" applyFont="1" applyFill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10" fillId="3" borderId="14" xfId="5" applyFont="1" applyFill="1" applyBorder="1" applyAlignment="1">
      <alignment horizontal="left" wrapText="1"/>
    </xf>
    <xf numFmtId="0" fontId="10" fillId="3" borderId="15" xfId="5" applyFont="1" applyFill="1" applyBorder="1" applyAlignment="1">
      <alignment horizontal="left" wrapText="1"/>
    </xf>
    <xf numFmtId="0" fontId="10" fillId="3" borderId="16" xfId="5" applyFont="1" applyFill="1" applyBorder="1" applyAlignment="1">
      <alignment horizontal="left" wrapText="1"/>
    </xf>
    <xf numFmtId="0" fontId="10" fillId="3" borderId="100" xfId="0" applyFont="1" applyFill="1" applyBorder="1" applyAlignment="1">
      <alignment horizontal="left" vertical="center"/>
    </xf>
    <xf numFmtId="0" fontId="10" fillId="3" borderId="101" xfId="0" applyFont="1" applyFill="1" applyBorder="1" applyAlignment="1">
      <alignment horizontal="left" vertical="center"/>
    </xf>
    <xf numFmtId="0" fontId="10" fillId="3" borderId="102" xfId="0" applyFont="1" applyFill="1" applyBorder="1" applyAlignment="1">
      <alignment horizontal="left" vertical="center"/>
    </xf>
    <xf numFmtId="0" fontId="10" fillId="3" borderId="35" xfId="5" applyFont="1" applyFill="1" applyBorder="1" applyAlignment="1">
      <alignment horizontal="left" vertical="center" wrapText="1"/>
    </xf>
    <xf numFmtId="0" fontId="10" fillId="3" borderId="36" xfId="5" applyFont="1" applyFill="1" applyBorder="1" applyAlignment="1">
      <alignment horizontal="left" vertical="center" wrapText="1"/>
    </xf>
    <xf numFmtId="0" fontId="10" fillId="3" borderId="37" xfId="5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10" fillId="3" borderId="92" xfId="5" applyFont="1" applyFill="1" applyBorder="1" applyAlignment="1">
      <alignment horizontal="left" vertical="center" wrapText="1"/>
    </xf>
    <xf numFmtId="0" fontId="10" fillId="3" borderId="93" xfId="5" applyFont="1" applyFill="1" applyBorder="1" applyAlignment="1">
      <alignment horizontal="left" vertical="center" wrapText="1"/>
    </xf>
    <xf numFmtId="0" fontId="10" fillId="3" borderId="94" xfId="5" applyFont="1" applyFill="1" applyBorder="1" applyAlignment="1">
      <alignment horizontal="left" vertical="center" wrapText="1"/>
    </xf>
    <xf numFmtId="0" fontId="10" fillId="3" borderId="100" xfId="5" applyFont="1" applyFill="1" applyBorder="1" applyAlignment="1">
      <alignment horizontal="left" vertical="center" wrapText="1"/>
    </xf>
    <xf numFmtId="0" fontId="10" fillId="3" borderId="101" xfId="5" applyFont="1" applyFill="1" applyBorder="1" applyAlignment="1">
      <alignment horizontal="left" vertical="center" wrapText="1"/>
    </xf>
    <xf numFmtId="0" fontId="10" fillId="3" borderId="102" xfId="5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0" fillId="3" borderId="97" xfId="0" applyFont="1" applyFill="1" applyBorder="1" applyAlignment="1">
      <alignment horizontal="left" vertical="center"/>
    </xf>
    <xf numFmtId="0" fontId="10" fillId="3" borderId="98" xfId="0" applyFont="1" applyFill="1" applyBorder="1" applyAlignment="1">
      <alignment horizontal="left" vertical="center"/>
    </xf>
    <xf numFmtId="0" fontId="10" fillId="3" borderId="99" xfId="0" applyFont="1" applyFill="1" applyBorder="1" applyAlignment="1">
      <alignment horizontal="left" vertical="center"/>
    </xf>
    <xf numFmtId="0" fontId="10" fillId="3" borderId="92" xfId="0" applyFont="1" applyFill="1" applyBorder="1" applyAlignment="1">
      <alignment horizontal="left" vertical="center"/>
    </xf>
    <xf numFmtId="0" fontId="10" fillId="3" borderId="93" xfId="0" applyFont="1" applyFill="1" applyBorder="1" applyAlignment="1">
      <alignment horizontal="left" vertical="center"/>
    </xf>
    <xf numFmtId="0" fontId="10" fillId="3" borderId="94" xfId="0" applyFont="1" applyFill="1" applyBorder="1" applyAlignment="1">
      <alignment horizontal="left" vertical="center"/>
    </xf>
    <xf numFmtId="0" fontId="0" fillId="0" borderId="0" xfId="0" applyFont="1" applyAlignment="1">
      <alignment horizontal="left" wrapText="1"/>
    </xf>
    <xf numFmtId="0" fontId="10" fillId="3" borderId="75" xfId="0" applyFont="1" applyFill="1" applyBorder="1" applyAlignment="1">
      <alignment horizontal="left"/>
    </xf>
    <xf numFmtId="0" fontId="10" fillId="3" borderId="15" xfId="0" applyFont="1" applyFill="1" applyBorder="1" applyAlignment="1">
      <alignment horizontal="left"/>
    </xf>
    <xf numFmtId="0" fontId="10" fillId="3" borderId="76" xfId="0" applyFont="1" applyFill="1" applyBorder="1" applyAlignment="1">
      <alignment horizontal="left"/>
    </xf>
    <xf numFmtId="0" fontId="10" fillId="0" borderId="48" xfId="0" applyFont="1" applyFill="1" applyBorder="1" applyAlignment="1">
      <alignment horizontal="center"/>
    </xf>
    <xf numFmtId="0" fontId="10" fillId="3" borderId="14" xfId="5" applyFont="1" applyFill="1" applyBorder="1" applyAlignment="1">
      <alignment horizontal="left" vertical="center" wrapText="1"/>
    </xf>
    <xf numFmtId="0" fontId="10" fillId="3" borderId="15" xfId="5" applyFont="1" applyFill="1" applyBorder="1" applyAlignment="1">
      <alignment horizontal="left" vertical="center" wrapText="1"/>
    </xf>
    <xf numFmtId="0" fontId="10" fillId="3" borderId="16" xfId="5" applyFont="1" applyFill="1" applyBorder="1" applyAlignment="1">
      <alignment horizontal="left" vertical="center" wrapText="1"/>
    </xf>
    <xf numFmtId="0" fontId="10" fillId="9" borderId="101" xfId="0" applyFont="1" applyFill="1" applyBorder="1" applyAlignment="1">
      <alignment horizontal="center"/>
    </xf>
    <xf numFmtId="0" fontId="5" fillId="4" borderId="62" xfId="13" applyFont="1" applyFill="1" applyBorder="1" applyAlignment="1">
      <alignment horizontal="left" wrapText="1"/>
    </xf>
    <xf numFmtId="0" fontId="5" fillId="4" borderId="71" xfId="13" applyFont="1" applyFill="1" applyBorder="1" applyAlignment="1">
      <alignment horizontal="left" wrapText="1"/>
    </xf>
    <xf numFmtId="0" fontId="5" fillId="4" borderId="65" xfId="13" applyFont="1" applyFill="1" applyBorder="1" applyAlignment="1">
      <alignment horizontal="left" wrapText="1"/>
    </xf>
    <xf numFmtId="0" fontId="5" fillId="4" borderId="62" xfId="13" applyFont="1" applyFill="1" applyBorder="1" applyAlignment="1">
      <alignment horizontal="left" vertical="top" wrapText="1"/>
    </xf>
    <xf numFmtId="0" fontId="5" fillId="4" borderId="71" xfId="13" applyFont="1" applyFill="1" applyBorder="1" applyAlignment="1">
      <alignment horizontal="left" vertical="center" wrapText="1"/>
    </xf>
    <xf numFmtId="0" fontId="10" fillId="9" borderId="114" xfId="0" applyFont="1" applyFill="1" applyBorder="1" applyAlignment="1">
      <alignment horizontal="center"/>
    </xf>
    <xf numFmtId="0" fontId="10" fillId="9" borderId="13" xfId="0" applyFont="1" applyFill="1" applyBorder="1" applyAlignment="1">
      <alignment horizontal="center"/>
    </xf>
    <xf numFmtId="0" fontId="10" fillId="9" borderId="115" xfId="0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8" fillId="0" borderId="13" xfId="18" applyFont="1" applyFill="1" applyBorder="1" applyAlignment="1">
      <alignment horizontal="left" wrapText="1"/>
    </xf>
    <xf numFmtId="0" fontId="18" fillId="0" borderId="0" xfId="22"/>
  </cellXfs>
  <cellStyles count="23">
    <cellStyle name="Currency" xfId="16" builtinId="4"/>
    <cellStyle name="Followed Hyperlink" xfId="20" builtinId="9" hidden="1"/>
    <cellStyle name="Followed Hyperlink" xfId="21" builtinId="9" hidden="1"/>
    <cellStyle name="Hyperlink" xfId="22" builtinId="8"/>
    <cellStyle name="Normal" xfId="0" builtinId="0"/>
    <cellStyle name="Normal 10" xfId="18"/>
    <cellStyle name="Normal 13" xfId="19"/>
    <cellStyle name="Normal 14" xfId="5"/>
    <cellStyle name="Normal_Bleeding in early pregnancy" xfId="8"/>
    <cellStyle name="Normal_Direct Cost" xfId="1"/>
    <cellStyle name="Normal_Drug List" xfId="4"/>
    <cellStyle name="Normal_Part 1 - RH Cost per Case" xfId="11"/>
    <cellStyle name="Normal_Part 3b - RH Database - Prices" xfId="7"/>
    <cellStyle name="Normal_Salaries" xfId="3"/>
    <cellStyle name="Normal_Sheet10" xfId="2"/>
    <cellStyle name="Normal_Sheet13" xfId="13"/>
    <cellStyle name="Normal_Sheet4" xfId="10"/>
    <cellStyle name="Normal_Sheet5" xfId="6"/>
    <cellStyle name="Normal_Sheet7" xfId="15"/>
    <cellStyle name="Normal_Sheet8" xfId="14"/>
    <cellStyle name="Normal_Sheet9" xfId="9"/>
    <cellStyle name="Percent" xfId="17" builtinId="5"/>
    <cellStyle name="Percent 6" xfId="12"/>
  </cellStyles>
  <dxfs count="0"/>
  <tableStyles count="0" defaultTableStyle="TableStyleMedium9" defaultPivotStyle="PivotStyleLight16"/>
  <colors>
    <mruColors>
      <color rgb="FFA5A5A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50" Type="http://schemas.openxmlformats.org/officeDocument/2006/relationships/worksheet" Target="worksheets/sheet50.xml"/><Relationship Id="rId51" Type="http://schemas.openxmlformats.org/officeDocument/2006/relationships/worksheet" Target="worksheets/sheet51.xml"/><Relationship Id="rId52" Type="http://schemas.openxmlformats.org/officeDocument/2006/relationships/worksheet" Target="worksheets/sheet52.xml"/><Relationship Id="rId53" Type="http://schemas.openxmlformats.org/officeDocument/2006/relationships/worksheet" Target="worksheets/sheet53.xml"/><Relationship Id="rId54" Type="http://schemas.openxmlformats.org/officeDocument/2006/relationships/worksheet" Target="worksheets/sheet54.xml"/><Relationship Id="rId55" Type="http://schemas.openxmlformats.org/officeDocument/2006/relationships/worksheet" Target="worksheets/sheet55.xml"/><Relationship Id="rId56" Type="http://schemas.openxmlformats.org/officeDocument/2006/relationships/worksheet" Target="worksheets/sheet56.xml"/><Relationship Id="rId57" Type="http://schemas.openxmlformats.org/officeDocument/2006/relationships/worksheet" Target="worksheets/sheet57.xml"/><Relationship Id="rId58" Type="http://schemas.openxmlformats.org/officeDocument/2006/relationships/theme" Target="theme/theme1.xml"/><Relationship Id="rId59" Type="http://schemas.openxmlformats.org/officeDocument/2006/relationships/styles" Target="styles.xml"/><Relationship Id="rId40" Type="http://schemas.openxmlformats.org/officeDocument/2006/relationships/worksheet" Target="worksheets/sheet40.xml"/><Relationship Id="rId41" Type="http://schemas.openxmlformats.org/officeDocument/2006/relationships/worksheet" Target="worksheets/sheet41.xml"/><Relationship Id="rId42" Type="http://schemas.openxmlformats.org/officeDocument/2006/relationships/worksheet" Target="worksheets/sheet42.xml"/><Relationship Id="rId43" Type="http://schemas.openxmlformats.org/officeDocument/2006/relationships/worksheet" Target="worksheets/sheet43.xml"/><Relationship Id="rId44" Type="http://schemas.openxmlformats.org/officeDocument/2006/relationships/worksheet" Target="worksheets/sheet44.xml"/><Relationship Id="rId45" Type="http://schemas.openxmlformats.org/officeDocument/2006/relationships/worksheet" Target="worksheets/sheet45.xml"/><Relationship Id="rId46" Type="http://schemas.openxmlformats.org/officeDocument/2006/relationships/worksheet" Target="worksheets/sheet46.xml"/><Relationship Id="rId47" Type="http://schemas.openxmlformats.org/officeDocument/2006/relationships/worksheet" Target="worksheets/sheet47.xml"/><Relationship Id="rId48" Type="http://schemas.openxmlformats.org/officeDocument/2006/relationships/worksheet" Target="worksheets/sheet48.xml"/><Relationship Id="rId49" Type="http://schemas.openxmlformats.org/officeDocument/2006/relationships/worksheet" Target="worksheets/sheet49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worksheet" Target="worksheets/sheet35.xml"/><Relationship Id="rId36" Type="http://schemas.openxmlformats.org/officeDocument/2006/relationships/worksheet" Target="worksheets/sheet36.xml"/><Relationship Id="rId37" Type="http://schemas.openxmlformats.org/officeDocument/2006/relationships/worksheet" Target="worksheets/sheet37.xml"/><Relationship Id="rId38" Type="http://schemas.openxmlformats.org/officeDocument/2006/relationships/worksheet" Target="worksheets/sheet38.xml"/><Relationship Id="rId39" Type="http://schemas.openxmlformats.org/officeDocument/2006/relationships/worksheet" Target="worksheets/sheet3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60" Type="http://schemas.openxmlformats.org/officeDocument/2006/relationships/sharedStrings" Target="sharedStrings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1</xdr:row>
      <xdr:rowOff>12700</xdr:rowOff>
    </xdr:from>
    <xdr:to>
      <xdr:col>12</xdr:col>
      <xdr:colOff>177800</xdr:colOff>
      <xdr:row>53</xdr:row>
      <xdr:rowOff>165100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0" y="203200"/>
          <a:ext cx="7772400" cy="1005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guttmacher.org/report/adding-it-costs-and-benefits-investing-sexual-and-reproductive-health-2014-methodology" TargetMode="External"/><Relationship Id="rId20" Type="http://schemas.openxmlformats.org/officeDocument/2006/relationships/hyperlink" Target="https://www.guttmacher.org/report/adding-it-costs-and-benefits-investing-sexual-and-reproductive-health-2014-methodology" TargetMode="External"/><Relationship Id="rId21" Type="http://schemas.openxmlformats.org/officeDocument/2006/relationships/hyperlink" Target="https://www.guttmacher.org/report/adding-it-costs-and-benefits-investing-sexual-and-reproductive-health-2014-methodology" TargetMode="External"/><Relationship Id="rId22" Type="http://schemas.openxmlformats.org/officeDocument/2006/relationships/hyperlink" Target="https://www.guttmacher.org/report/adding-it-costs-and-benefits-investing-sexual-and-reproductive-health-2014-methodology" TargetMode="External"/><Relationship Id="rId23" Type="http://schemas.openxmlformats.org/officeDocument/2006/relationships/hyperlink" Target="https://www.guttmacher.org/report/adding-it-costs-and-benefits-investing-sexual-and-reproductive-health-2014-methodology" TargetMode="External"/><Relationship Id="rId24" Type="http://schemas.openxmlformats.org/officeDocument/2006/relationships/hyperlink" Target="https://www.guttmacher.org/report/adding-it-costs-and-benefits-investing-sexual-and-reproductive-health-2014-methodology" TargetMode="External"/><Relationship Id="rId25" Type="http://schemas.openxmlformats.org/officeDocument/2006/relationships/printerSettings" Target="../printerSettings/printerSettings1.bin"/><Relationship Id="rId26" Type="http://schemas.openxmlformats.org/officeDocument/2006/relationships/drawing" Target="../drawings/drawing1.xml"/><Relationship Id="rId10" Type="http://schemas.openxmlformats.org/officeDocument/2006/relationships/hyperlink" Target="https://www.guttmacher.org/report/adding-it-costs-and-benefits-investing-sexual-and-reproductive-health-2014-methodology" TargetMode="External"/><Relationship Id="rId11" Type="http://schemas.openxmlformats.org/officeDocument/2006/relationships/hyperlink" Target="https://www.guttmacher.org/report/adding-it-costs-and-benefits-investing-sexual-and-reproductive-health-2014-methodology" TargetMode="External"/><Relationship Id="rId12" Type="http://schemas.openxmlformats.org/officeDocument/2006/relationships/hyperlink" Target="https://www.guttmacher.org/report/adding-it-costs-and-benefits-investing-sexual-and-reproductive-health-2014-methodology" TargetMode="External"/><Relationship Id="rId13" Type="http://schemas.openxmlformats.org/officeDocument/2006/relationships/hyperlink" Target="https://www.guttmacher.org/report/adding-it-costs-and-benefits-investing-sexual-and-reproductive-health-2014-methodology" TargetMode="External"/><Relationship Id="rId14" Type="http://schemas.openxmlformats.org/officeDocument/2006/relationships/hyperlink" Target="https://www.guttmacher.org/report/adding-it-costs-and-benefits-investing-sexual-and-reproductive-health-2014-methodology" TargetMode="External"/><Relationship Id="rId15" Type="http://schemas.openxmlformats.org/officeDocument/2006/relationships/hyperlink" Target="https://www.guttmacher.org/report/adding-it-costs-and-benefits-investing-sexual-and-reproductive-health-2014-methodology" TargetMode="External"/><Relationship Id="rId16" Type="http://schemas.openxmlformats.org/officeDocument/2006/relationships/hyperlink" Target="https://www.guttmacher.org/report/adding-it-costs-and-benefits-investing-sexual-and-reproductive-health-2014-methodology" TargetMode="External"/><Relationship Id="rId17" Type="http://schemas.openxmlformats.org/officeDocument/2006/relationships/hyperlink" Target="https://www.guttmacher.org/report/adding-it-costs-and-benefits-investing-sexual-and-reproductive-health-2014-methodology" TargetMode="External"/><Relationship Id="rId18" Type="http://schemas.openxmlformats.org/officeDocument/2006/relationships/hyperlink" Target="https://www.guttmacher.org/report/adding-it-costs-and-benefits-investing-sexual-and-reproductive-health-2014-methodology" TargetMode="External"/><Relationship Id="rId19" Type="http://schemas.openxmlformats.org/officeDocument/2006/relationships/hyperlink" Target="https://www.guttmacher.org/report/adding-it-costs-and-benefits-investing-sexual-and-reproductive-health-2014-methodology" TargetMode="External"/><Relationship Id="rId1" Type="http://schemas.openxmlformats.org/officeDocument/2006/relationships/hyperlink" Target="https://www.guttmacher.org/report/adding-it-costs-and-benefits-investing-sexual-and-reproductive-health-2014-methodology" TargetMode="External"/><Relationship Id="rId2" Type="http://schemas.openxmlformats.org/officeDocument/2006/relationships/hyperlink" Target="https://www.guttmacher.org/report/adding-it-costs-and-benefits-investing-sexual-and-reproductive-health-2014-methodology" TargetMode="External"/><Relationship Id="rId3" Type="http://schemas.openxmlformats.org/officeDocument/2006/relationships/hyperlink" Target="https://www.guttmacher.org/report/adding-it-costs-and-benefits-investing-sexual-and-reproductive-health-2014-methodology" TargetMode="External"/><Relationship Id="rId4" Type="http://schemas.openxmlformats.org/officeDocument/2006/relationships/hyperlink" Target="https://www.guttmacher.org/report/adding-it-costs-and-benefits-investing-sexual-and-reproductive-health-2014-methodology" TargetMode="External"/><Relationship Id="rId5" Type="http://schemas.openxmlformats.org/officeDocument/2006/relationships/hyperlink" Target="https://www.guttmacher.org/report/adding-it-costs-and-benefits-investing-sexual-and-reproductive-health-2014-methodology" TargetMode="External"/><Relationship Id="rId6" Type="http://schemas.openxmlformats.org/officeDocument/2006/relationships/hyperlink" Target="https://www.guttmacher.org/report/adding-it-costs-and-benefits-investing-sexual-and-reproductive-health-2014-methodology" TargetMode="External"/><Relationship Id="rId7" Type="http://schemas.openxmlformats.org/officeDocument/2006/relationships/hyperlink" Target="https://www.guttmacher.org/report/adding-it-costs-and-benefits-investing-sexual-and-reproductive-health-2014-methodology" TargetMode="External"/><Relationship Id="rId8" Type="http://schemas.openxmlformats.org/officeDocument/2006/relationships/hyperlink" Target="https://www.guttmacher.org/report/adding-it-costs-and-benefits-investing-sexual-and-reproductive-health-2014-methodology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hyperlink" Target="mailto:200mgs/L@%2020DPM" TargetMode="External"/><Relationship Id="rId2" Type="http://schemas.openxmlformats.org/officeDocument/2006/relationships/hyperlink" Target="mailto:200mgs/L@%2020DPM" TargetMode="External"/><Relationship Id="rId3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hyperlink" Target="mailto:200mgs/L@%2020DPM" TargetMode="External"/><Relationship Id="rId2" Type="http://schemas.openxmlformats.org/officeDocument/2006/relationships/hyperlink" Target="mailto:200mgs/L@%2020DPM" TargetMode="External"/><Relationship Id="rId3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2:M57"/>
  <sheetViews>
    <sheetView tabSelected="1" workbookViewId="0"/>
  </sheetViews>
  <sheetFormatPr baseColWidth="10" defaultColWidth="8.83203125" defaultRowHeight="15" x14ac:dyDescent="0.2"/>
  <cols>
    <col min="1" max="1" width="3.1640625" customWidth="1"/>
    <col min="2" max="2" width="11.5" bestFit="1" customWidth="1"/>
  </cols>
  <sheetData>
    <row r="12" spans="2:2" x14ac:dyDescent="0.2">
      <c r="B12" s="39"/>
    </row>
    <row r="13" spans="2:2" x14ac:dyDescent="0.2">
      <c r="B13" s="1155"/>
    </row>
    <row r="56" spans="2:13" x14ac:dyDescent="0.2">
      <c r="B56" s="1225" t="s">
        <v>746</v>
      </c>
      <c r="C56" s="1225"/>
      <c r="D56" s="1225"/>
      <c r="E56" s="1225"/>
      <c r="F56" s="1225"/>
      <c r="G56" s="1225"/>
      <c r="H56" s="1225"/>
      <c r="I56" s="1225"/>
      <c r="J56" s="1225"/>
      <c r="K56" s="1225"/>
      <c r="L56" s="1225"/>
      <c r="M56" s="1225"/>
    </row>
    <row r="57" spans="2:13" x14ac:dyDescent="0.2">
      <c r="B57" s="1225"/>
      <c r="C57" s="1225"/>
      <c r="D57" s="1225"/>
      <c r="E57" s="1225"/>
      <c r="F57" s="1225"/>
      <c r="G57" s="1225"/>
      <c r="H57" s="1225"/>
      <c r="I57" s="1225"/>
      <c r="J57" s="1225"/>
      <c r="K57" s="1225"/>
      <c r="L57" s="1225"/>
      <c r="M57" s="1225"/>
    </row>
  </sheetData>
  <mergeCells count="1">
    <mergeCell ref="B56:M57"/>
  </mergeCells>
  <hyperlinks>
    <hyperlink ref="B56" r:id="rId1"/>
    <hyperlink ref="C56" r:id="rId2" display="https://www.guttmacher.org/report/adding-it-costs-and-benefits-investing-sexual-and-reproductive-health-2014-methodology"/>
    <hyperlink ref="D56" r:id="rId3" display="https://www.guttmacher.org/report/adding-it-costs-and-benefits-investing-sexual-and-reproductive-health-2014-methodology"/>
    <hyperlink ref="E56" r:id="rId4" display="https://www.guttmacher.org/report/adding-it-costs-and-benefits-investing-sexual-and-reproductive-health-2014-methodology"/>
    <hyperlink ref="F56" r:id="rId5" display="https://www.guttmacher.org/report/adding-it-costs-and-benefits-investing-sexual-and-reproductive-health-2014-methodology"/>
    <hyperlink ref="G56" r:id="rId6" display="https://www.guttmacher.org/report/adding-it-costs-and-benefits-investing-sexual-and-reproductive-health-2014-methodology"/>
    <hyperlink ref="H56" r:id="rId7" display="https://www.guttmacher.org/report/adding-it-costs-and-benefits-investing-sexual-and-reproductive-health-2014-methodology"/>
    <hyperlink ref="I56" r:id="rId8" display="https://www.guttmacher.org/report/adding-it-costs-and-benefits-investing-sexual-and-reproductive-health-2014-methodology"/>
    <hyperlink ref="J56" r:id="rId9" display="https://www.guttmacher.org/report/adding-it-costs-and-benefits-investing-sexual-and-reproductive-health-2014-methodology"/>
    <hyperlink ref="K56" r:id="rId10" display="https://www.guttmacher.org/report/adding-it-costs-and-benefits-investing-sexual-and-reproductive-health-2014-methodology"/>
    <hyperlink ref="L56" r:id="rId11" display="https://www.guttmacher.org/report/adding-it-costs-and-benefits-investing-sexual-and-reproductive-health-2014-methodology"/>
    <hyperlink ref="M56" r:id="rId12" display="https://www.guttmacher.org/report/adding-it-costs-and-benefits-investing-sexual-and-reproductive-health-2014-methodology"/>
    <hyperlink ref="B57" r:id="rId13" display="https://www.guttmacher.org/report/adding-it-costs-and-benefits-investing-sexual-and-reproductive-health-2014-methodology"/>
    <hyperlink ref="C57" r:id="rId14" display="https://www.guttmacher.org/report/adding-it-costs-and-benefits-investing-sexual-and-reproductive-health-2014-methodology"/>
    <hyperlink ref="D57" r:id="rId15" display="https://www.guttmacher.org/report/adding-it-costs-and-benefits-investing-sexual-and-reproductive-health-2014-methodology"/>
    <hyperlink ref="E57" r:id="rId16" display="https://www.guttmacher.org/report/adding-it-costs-and-benefits-investing-sexual-and-reproductive-health-2014-methodology"/>
    <hyperlink ref="F57" r:id="rId17" display="https://www.guttmacher.org/report/adding-it-costs-and-benefits-investing-sexual-and-reproductive-health-2014-methodology"/>
    <hyperlink ref="G57" r:id="rId18" display="https://www.guttmacher.org/report/adding-it-costs-and-benefits-investing-sexual-and-reproductive-health-2014-methodology"/>
    <hyperlink ref="H57" r:id="rId19" display="https://www.guttmacher.org/report/adding-it-costs-and-benefits-investing-sexual-and-reproductive-health-2014-methodology"/>
    <hyperlink ref="I57" r:id="rId20" display="https://www.guttmacher.org/report/adding-it-costs-and-benefits-investing-sexual-and-reproductive-health-2014-methodology"/>
    <hyperlink ref="J57" r:id="rId21" display="https://www.guttmacher.org/report/adding-it-costs-and-benefits-investing-sexual-and-reproductive-health-2014-methodology"/>
    <hyperlink ref="K57" r:id="rId22" display="https://www.guttmacher.org/report/adding-it-costs-and-benefits-investing-sexual-and-reproductive-health-2014-methodology"/>
    <hyperlink ref="L57" r:id="rId23" display="https://www.guttmacher.org/report/adding-it-costs-and-benefits-investing-sexual-and-reproductive-health-2014-methodology"/>
    <hyperlink ref="M57" r:id="rId24" display="https://www.guttmacher.org/report/adding-it-costs-and-benefits-investing-sexual-and-reproductive-health-2014-methodology"/>
  </hyperlinks>
  <pageMargins left="0.7" right="0.7" top="0.75" bottom="0.75" header="0.3" footer="0.3"/>
  <pageSetup paperSize="121" scale="69" orientation="portrait" r:id="rId25"/>
  <drawing r:id="rId2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topLeftCell="A41" workbookViewId="0">
      <selection activeCell="L53" sqref="L53"/>
    </sheetView>
  </sheetViews>
  <sheetFormatPr baseColWidth="10" defaultColWidth="8.83203125" defaultRowHeight="15" x14ac:dyDescent="0.2"/>
  <cols>
    <col min="1" max="1" width="5.83203125" style="41" customWidth="1"/>
    <col min="2" max="2" width="8.83203125" style="41"/>
    <col min="3" max="16384" width="8.83203125" style="39"/>
  </cols>
  <sheetData>
    <row r="1" spans="1:12" s="38" customFormat="1" x14ac:dyDescent="0.2">
      <c r="A1" s="40" t="s">
        <v>489</v>
      </c>
      <c r="B1" s="40"/>
    </row>
    <row r="3" spans="1:12" x14ac:dyDescent="0.2">
      <c r="A3" s="41">
        <v>1</v>
      </c>
      <c r="B3" s="49" t="s">
        <v>492</v>
      </c>
      <c r="C3" s="49"/>
      <c r="D3" s="49"/>
      <c r="E3" s="49"/>
      <c r="F3" s="49"/>
      <c r="G3" s="49"/>
      <c r="H3" s="49"/>
      <c r="I3" s="49"/>
      <c r="J3" s="49"/>
      <c r="K3" s="50"/>
      <c r="L3" s="50"/>
    </row>
    <row r="4" spans="1:12" ht="18" customHeight="1" x14ac:dyDescent="0.2">
      <c r="A4" s="41">
        <v>2</v>
      </c>
      <c r="B4" s="49" t="s">
        <v>38</v>
      </c>
      <c r="C4" s="49"/>
      <c r="D4" s="49"/>
      <c r="E4" s="49"/>
      <c r="F4" s="49"/>
      <c r="G4" s="49"/>
      <c r="H4" s="49"/>
      <c r="I4" s="49"/>
      <c r="J4" s="49"/>
      <c r="K4" s="50"/>
      <c r="L4" s="50"/>
    </row>
    <row r="5" spans="1:12" ht="18.75" customHeight="1" x14ac:dyDescent="0.2">
      <c r="A5" s="41">
        <v>3</v>
      </c>
      <c r="B5" s="51" t="s">
        <v>43</v>
      </c>
      <c r="C5" s="52"/>
      <c r="D5" s="52"/>
      <c r="E5" s="52"/>
      <c r="F5" s="52"/>
      <c r="G5" s="52"/>
      <c r="H5" s="52"/>
      <c r="I5" s="49"/>
      <c r="J5" s="49"/>
      <c r="K5" s="50"/>
      <c r="L5" s="50"/>
    </row>
    <row r="6" spans="1:12" ht="18.75" customHeight="1" x14ac:dyDescent="0.2">
      <c r="A6" s="41">
        <v>4</v>
      </c>
      <c r="B6" s="51" t="s">
        <v>52</v>
      </c>
      <c r="C6" s="52"/>
      <c r="D6" s="52"/>
      <c r="E6" s="52"/>
      <c r="F6" s="52"/>
      <c r="G6" s="52"/>
      <c r="H6" s="52"/>
      <c r="I6" s="49"/>
      <c r="J6" s="49"/>
      <c r="K6" s="50"/>
      <c r="L6" s="50"/>
    </row>
    <row r="7" spans="1:12" ht="18.75" customHeight="1" x14ac:dyDescent="0.2">
      <c r="A7" s="41">
        <v>5</v>
      </c>
      <c r="B7" s="51" t="s">
        <v>536</v>
      </c>
      <c r="C7" s="52"/>
      <c r="D7" s="52"/>
      <c r="E7" s="52"/>
      <c r="F7" s="52"/>
      <c r="G7" s="52"/>
      <c r="H7" s="52"/>
      <c r="I7" s="49"/>
      <c r="J7" s="49"/>
      <c r="K7" s="50"/>
      <c r="L7" s="50"/>
    </row>
    <row r="8" spans="1:12" ht="18.75" customHeight="1" x14ac:dyDescent="0.2">
      <c r="A8" s="41">
        <v>6</v>
      </c>
      <c r="B8" s="51" t="s">
        <v>70</v>
      </c>
      <c r="C8" s="52"/>
      <c r="D8" s="52"/>
      <c r="E8" s="52"/>
      <c r="F8" s="52"/>
      <c r="G8" s="52"/>
      <c r="H8" s="52"/>
      <c r="I8" s="49"/>
      <c r="J8" s="49"/>
      <c r="K8" s="50"/>
      <c r="L8" s="50"/>
    </row>
    <row r="9" spans="1:12" ht="18.75" customHeight="1" x14ac:dyDescent="0.2">
      <c r="A9" s="41">
        <v>7</v>
      </c>
      <c r="B9" s="51" t="s">
        <v>537</v>
      </c>
      <c r="C9" s="52"/>
      <c r="D9" s="52"/>
      <c r="E9" s="52"/>
      <c r="F9" s="52"/>
      <c r="G9" s="52"/>
      <c r="H9" s="52"/>
      <c r="I9" s="49"/>
      <c r="J9" s="49"/>
      <c r="K9" s="50"/>
      <c r="L9" s="50"/>
    </row>
    <row r="10" spans="1:12" ht="18.75" customHeight="1" x14ac:dyDescent="0.2">
      <c r="A10" s="41">
        <v>8</v>
      </c>
      <c r="B10" s="53" t="s">
        <v>538</v>
      </c>
      <c r="C10" s="54"/>
      <c r="D10" s="54"/>
      <c r="E10" s="54"/>
      <c r="F10" s="54"/>
      <c r="G10" s="54"/>
      <c r="H10" s="54"/>
      <c r="I10" s="54"/>
      <c r="J10" s="54"/>
      <c r="K10" s="50"/>
      <c r="L10" s="50"/>
    </row>
    <row r="11" spans="1:12" ht="18.75" customHeight="1" x14ac:dyDescent="0.2">
      <c r="A11" s="41">
        <v>9</v>
      </c>
      <c r="B11" s="53" t="s">
        <v>150</v>
      </c>
      <c r="C11" s="54"/>
      <c r="D11" s="54"/>
      <c r="E11" s="54"/>
      <c r="F11" s="54"/>
      <c r="G11" s="54"/>
      <c r="H11" s="54"/>
      <c r="I11" s="54"/>
      <c r="J11" s="54"/>
      <c r="K11" s="50"/>
      <c r="L11" s="50"/>
    </row>
    <row r="12" spans="1:12" ht="18.75" customHeight="1" x14ac:dyDescent="0.2">
      <c r="A12" s="41">
        <v>10</v>
      </c>
      <c r="B12" s="53" t="s">
        <v>149</v>
      </c>
      <c r="C12" s="54"/>
      <c r="D12" s="54"/>
      <c r="E12" s="54"/>
      <c r="F12" s="54"/>
      <c r="G12" s="54"/>
      <c r="H12" s="54"/>
      <c r="I12" s="54"/>
      <c r="J12" s="54"/>
      <c r="K12" s="50"/>
      <c r="L12" s="50"/>
    </row>
    <row r="13" spans="1:12" x14ac:dyDescent="0.2">
      <c r="A13" s="41">
        <v>11</v>
      </c>
      <c r="B13" s="1156" t="s">
        <v>710</v>
      </c>
      <c r="C13" s="1156"/>
      <c r="D13" s="1156"/>
      <c r="E13" s="1156"/>
      <c r="F13" s="1156"/>
      <c r="G13" s="1156"/>
      <c r="H13" s="1156"/>
      <c r="I13" s="1156"/>
      <c r="J13" s="1156"/>
      <c r="K13" s="50"/>
      <c r="L13" s="50"/>
    </row>
    <row r="14" spans="1:12" ht="18.75" customHeight="1" x14ac:dyDescent="0.2">
      <c r="A14" s="41">
        <v>12</v>
      </c>
      <c r="B14" s="53" t="s">
        <v>526</v>
      </c>
      <c r="C14" s="54"/>
      <c r="D14" s="54"/>
      <c r="E14" s="54"/>
      <c r="F14" s="54"/>
      <c r="G14" s="54"/>
      <c r="H14" s="54"/>
      <c r="I14" s="54"/>
      <c r="J14" s="54"/>
      <c r="K14" s="50"/>
      <c r="L14" s="50"/>
    </row>
    <row r="15" spans="1:12" ht="18.75" customHeight="1" x14ac:dyDescent="0.2">
      <c r="A15" s="41">
        <v>13</v>
      </c>
      <c r="B15" s="53" t="s">
        <v>540</v>
      </c>
      <c r="C15" s="54"/>
      <c r="D15" s="54"/>
      <c r="E15" s="54"/>
      <c r="F15" s="54"/>
      <c r="G15" s="54"/>
      <c r="H15" s="54"/>
      <c r="I15" s="54"/>
      <c r="J15" s="54"/>
      <c r="K15" s="50"/>
      <c r="L15" s="50"/>
    </row>
    <row r="16" spans="1:12" ht="18.75" customHeight="1" x14ac:dyDescent="0.2">
      <c r="A16" s="41">
        <v>14</v>
      </c>
      <c r="B16" s="53" t="s">
        <v>729</v>
      </c>
      <c r="C16" s="54"/>
      <c r="D16" s="54"/>
      <c r="E16" s="54"/>
      <c r="F16" s="54"/>
      <c r="G16" s="54"/>
      <c r="H16" s="54"/>
      <c r="I16" s="54"/>
      <c r="J16" s="54"/>
      <c r="K16" s="50"/>
      <c r="L16" s="50"/>
    </row>
    <row r="17" spans="1:12" ht="18.75" customHeight="1" x14ac:dyDescent="0.2">
      <c r="A17" s="41">
        <v>15</v>
      </c>
      <c r="B17" s="53" t="s">
        <v>539</v>
      </c>
      <c r="C17" s="54"/>
      <c r="D17" s="54"/>
      <c r="E17" s="54"/>
      <c r="F17" s="54"/>
      <c r="G17" s="54"/>
      <c r="H17" s="54"/>
      <c r="I17" s="54"/>
      <c r="J17" s="54"/>
      <c r="K17" s="50"/>
      <c r="L17" s="50"/>
    </row>
    <row r="18" spans="1:12" ht="18.75" customHeight="1" x14ac:dyDescent="0.2">
      <c r="A18" s="41">
        <v>16</v>
      </c>
      <c r="B18" s="53" t="s">
        <v>195</v>
      </c>
      <c r="C18" s="54"/>
      <c r="D18" s="54"/>
      <c r="E18" s="54"/>
      <c r="F18" s="54"/>
      <c r="G18" s="54"/>
      <c r="H18" s="54"/>
      <c r="I18" s="54"/>
      <c r="J18" s="54"/>
      <c r="K18" s="50"/>
      <c r="L18" s="50"/>
    </row>
    <row r="19" spans="1:12" ht="18.75" customHeight="1" x14ac:dyDescent="0.2">
      <c r="A19" s="41">
        <v>17</v>
      </c>
      <c r="B19" s="53" t="s">
        <v>541</v>
      </c>
      <c r="C19" s="54"/>
      <c r="D19" s="54"/>
      <c r="E19" s="54"/>
      <c r="F19" s="54"/>
      <c r="G19" s="54"/>
      <c r="H19" s="54"/>
      <c r="I19" s="54"/>
      <c r="J19" s="54"/>
      <c r="K19" s="50"/>
      <c r="L19" s="50"/>
    </row>
    <row r="20" spans="1:12" ht="18.75" customHeight="1" x14ac:dyDescent="0.2">
      <c r="A20" s="41">
        <v>18</v>
      </c>
      <c r="B20" s="53" t="s">
        <v>386</v>
      </c>
      <c r="C20" s="54"/>
      <c r="D20" s="54"/>
      <c r="E20" s="54"/>
      <c r="F20" s="54"/>
      <c r="G20" s="54"/>
      <c r="H20" s="54"/>
      <c r="I20" s="54"/>
      <c r="J20" s="54"/>
      <c r="K20" s="50"/>
      <c r="L20" s="50"/>
    </row>
    <row r="21" spans="1:12" ht="18.75" customHeight="1" x14ac:dyDescent="0.2">
      <c r="A21" s="41">
        <v>19</v>
      </c>
      <c r="B21" s="53" t="s">
        <v>535</v>
      </c>
      <c r="C21" s="54"/>
      <c r="D21" s="54"/>
      <c r="E21" s="54"/>
      <c r="F21" s="54"/>
      <c r="G21" s="54"/>
      <c r="H21" s="54"/>
      <c r="I21" s="54"/>
      <c r="J21" s="54"/>
      <c r="K21" s="50"/>
      <c r="L21" s="50"/>
    </row>
    <row r="22" spans="1:12" ht="18.75" customHeight="1" x14ac:dyDescent="0.2">
      <c r="A22" s="41">
        <v>20</v>
      </c>
      <c r="B22" s="53" t="s">
        <v>542</v>
      </c>
      <c r="C22" s="54"/>
      <c r="D22" s="54"/>
      <c r="E22" s="54"/>
      <c r="F22" s="54"/>
      <c r="G22" s="54"/>
      <c r="H22" s="54"/>
      <c r="I22" s="54"/>
      <c r="J22" s="54"/>
      <c r="K22" s="50"/>
      <c r="L22" s="50"/>
    </row>
    <row r="23" spans="1:12" ht="18.75" customHeight="1" x14ac:dyDescent="0.2">
      <c r="A23" s="41">
        <v>21</v>
      </c>
      <c r="B23" s="53" t="s">
        <v>222</v>
      </c>
      <c r="C23" s="54"/>
      <c r="D23" s="54"/>
      <c r="E23" s="54"/>
      <c r="F23" s="54"/>
      <c r="G23" s="54"/>
      <c r="H23" s="54"/>
      <c r="I23" s="54"/>
      <c r="J23" s="54"/>
      <c r="K23" s="50"/>
      <c r="L23" s="50"/>
    </row>
    <row r="24" spans="1:12" ht="18.75" customHeight="1" x14ac:dyDescent="0.2">
      <c r="A24" s="41">
        <v>22</v>
      </c>
      <c r="B24" s="53" t="s">
        <v>229</v>
      </c>
      <c r="C24" s="54"/>
      <c r="D24" s="54"/>
      <c r="E24" s="54"/>
      <c r="F24" s="54"/>
      <c r="G24" s="54"/>
      <c r="H24" s="54"/>
      <c r="I24" s="54"/>
      <c r="J24" s="54"/>
      <c r="K24" s="50"/>
      <c r="L24" s="50"/>
    </row>
    <row r="25" spans="1:12" ht="18.75" customHeight="1" x14ac:dyDescent="0.2">
      <c r="A25" s="41">
        <v>23</v>
      </c>
      <c r="B25" s="53" t="s">
        <v>617</v>
      </c>
      <c r="C25" s="54"/>
      <c r="D25" s="54"/>
      <c r="E25" s="54"/>
      <c r="F25" s="54"/>
      <c r="G25" s="54"/>
      <c r="H25" s="54"/>
      <c r="I25" s="54"/>
      <c r="J25" s="54"/>
      <c r="K25" s="50"/>
      <c r="L25" s="50"/>
    </row>
    <row r="26" spans="1:12" ht="18.75" customHeight="1" x14ac:dyDescent="0.2">
      <c r="A26" s="41">
        <v>24</v>
      </c>
      <c r="B26" s="53" t="s">
        <v>234</v>
      </c>
      <c r="C26" s="54"/>
      <c r="D26" s="54"/>
      <c r="E26" s="54"/>
      <c r="F26" s="54"/>
      <c r="G26" s="54"/>
      <c r="H26" s="54"/>
      <c r="I26" s="54"/>
      <c r="J26" s="54"/>
      <c r="K26" s="50"/>
      <c r="L26" s="50"/>
    </row>
    <row r="27" spans="1:12" ht="18.75" customHeight="1" x14ac:dyDescent="0.2">
      <c r="A27" s="41">
        <v>25</v>
      </c>
      <c r="B27" s="53" t="s">
        <v>250</v>
      </c>
      <c r="C27" s="54"/>
      <c r="D27" s="54"/>
      <c r="E27" s="54"/>
      <c r="F27" s="54"/>
      <c r="G27" s="54"/>
      <c r="H27" s="54"/>
      <c r="I27" s="54"/>
      <c r="J27" s="54"/>
      <c r="K27" s="50"/>
      <c r="L27" s="50"/>
    </row>
    <row r="28" spans="1:12" ht="18.75" customHeight="1" x14ac:dyDescent="0.2">
      <c r="A28" s="41">
        <v>26</v>
      </c>
      <c r="B28" s="53" t="s">
        <v>618</v>
      </c>
      <c r="C28" s="54"/>
      <c r="D28" s="54"/>
      <c r="E28" s="54"/>
      <c r="F28" s="54"/>
      <c r="G28" s="54"/>
      <c r="H28" s="54"/>
      <c r="I28" s="54"/>
      <c r="J28" s="54"/>
      <c r="K28" s="50"/>
      <c r="L28" s="50"/>
    </row>
    <row r="29" spans="1:12" ht="18.75" customHeight="1" x14ac:dyDescent="0.2">
      <c r="A29" s="41">
        <v>27</v>
      </c>
      <c r="B29" s="53" t="s">
        <v>543</v>
      </c>
      <c r="C29" s="54"/>
      <c r="D29" s="54"/>
      <c r="E29" s="54"/>
      <c r="F29" s="54"/>
      <c r="G29" s="54"/>
      <c r="H29" s="54"/>
      <c r="I29" s="54"/>
      <c r="J29" s="54"/>
      <c r="K29" s="50"/>
      <c r="L29" s="50"/>
    </row>
    <row r="30" spans="1:12" ht="18.75" customHeight="1" x14ac:dyDescent="0.2">
      <c r="A30" s="41">
        <v>28</v>
      </c>
      <c r="B30" s="53" t="s">
        <v>387</v>
      </c>
      <c r="C30" s="54"/>
      <c r="D30" s="54"/>
      <c r="E30" s="54"/>
      <c r="F30" s="54"/>
      <c r="G30" s="54"/>
      <c r="H30" s="54"/>
      <c r="I30" s="54"/>
      <c r="J30" s="54"/>
      <c r="K30" s="50"/>
      <c r="L30" s="50"/>
    </row>
    <row r="31" spans="1:12" ht="18" customHeight="1" x14ac:dyDescent="0.2">
      <c r="A31" s="41">
        <v>29</v>
      </c>
      <c r="B31" s="53" t="s">
        <v>297</v>
      </c>
      <c r="C31" s="54"/>
      <c r="D31" s="54"/>
      <c r="E31" s="54"/>
      <c r="F31" s="54"/>
      <c r="G31" s="54"/>
      <c r="H31" s="54"/>
      <c r="I31" s="54"/>
      <c r="J31" s="54"/>
      <c r="K31" s="50"/>
      <c r="L31" s="50"/>
    </row>
    <row r="32" spans="1:12" ht="18.75" customHeight="1" x14ac:dyDescent="0.2">
      <c r="A32" s="41">
        <v>30</v>
      </c>
      <c r="B32" s="53" t="s">
        <v>322</v>
      </c>
      <c r="C32" s="54"/>
      <c r="D32" s="54"/>
      <c r="E32" s="54"/>
      <c r="F32" s="54"/>
      <c r="G32" s="54"/>
      <c r="H32" s="54"/>
      <c r="I32" s="54"/>
      <c r="J32" s="54"/>
      <c r="K32" s="50"/>
      <c r="L32" s="50"/>
    </row>
    <row r="33" spans="1:12" ht="18.75" customHeight="1" x14ac:dyDescent="0.2">
      <c r="A33" s="41">
        <v>31</v>
      </c>
      <c r="B33" s="53" t="s">
        <v>544</v>
      </c>
      <c r="C33" s="54"/>
      <c r="D33" s="54"/>
      <c r="E33" s="54"/>
      <c r="F33" s="54"/>
      <c r="G33" s="54"/>
      <c r="H33" s="54"/>
      <c r="I33" s="54"/>
      <c r="J33" s="54"/>
      <c r="K33" s="50"/>
      <c r="L33" s="50"/>
    </row>
    <row r="34" spans="1:12" ht="18.75" customHeight="1" x14ac:dyDescent="0.2">
      <c r="A34" s="41">
        <v>32</v>
      </c>
      <c r="B34" s="53" t="s">
        <v>323</v>
      </c>
      <c r="C34" s="54"/>
      <c r="D34" s="54"/>
      <c r="E34" s="54"/>
      <c r="F34" s="54"/>
      <c r="G34" s="54"/>
      <c r="H34" s="54"/>
      <c r="I34" s="54"/>
      <c r="J34" s="54"/>
      <c r="K34" s="50"/>
      <c r="L34" s="50"/>
    </row>
    <row r="35" spans="1:12" ht="18.75" customHeight="1" x14ac:dyDescent="0.2">
      <c r="A35" s="41">
        <v>33</v>
      </c>
      <c r="B35" s="53" t="s">
        <v>330</v>
      </c>
      <c r="C35" s="54"/>
      <c r="D35" s="54"/>
      <c r="E35" s="54"/>
      <c r="F35" s="54"/>
      <c r="G35" s="54"/>
      <c r="H35" s="54"/>
      <c r="I35" s="54"/>
      <c r="J35" s="54"/>
      <c r="K35" s="50"/>
      <c r="L35" s="50"/>
    </row>
    <row r="36" spans="1:12" ht="18.75" customHeight="1" x14ac:dyDescent="0.2">
      <c r="A36" s="41">
        <v>34</v>
      </c>
      <c r="B36" s="53" t="s">
        <v>342</v>
      </c>
      <c r="C36" s="54"/>
      <c r="D36" s="54"/>
      <c r="E36" s="54"/>
      <c r="F36" s="54"/>
      <c r="G36" s="54"/>
      <c r="H36" s="54"/>
      <c r="I36" s="54"/>
      <c r="J36" s="54"/>
      <c r="K36" s="50"/>
      <c r="L36" s="50"/>
    </row>
    <row r="37" spans="1:12" ht="18.75" customHeight="1" x14ac:dyDescent="0.2">
      <c r="A37" s="41">
        <v>35</v>
      </c>
      <c r="B37" s="53" t="s">
        <v>343</v>
      </c>
      <c r="C37" s="54"/>
      <c r="D37" s="54"/>
      <c r="E37" s="54"/>
      <c r="F37" s="54"/>
      <c r="G37" s="54"/>
      <c r="H37" s="54"/>
      <c r="I37" s="54"/>
      <c r="J37" s="54"/>
      <c r="K37" s="50"/>
      <c r="L37" s="50"/>
    </row>
    <row r="38" spans="1:12" ht="18.75" customHeight="1" x14ac:dyDescent="0.2">
      <c r="A38" s="41">
        <v>36</v>
      </c>
      <c r="B38" s="53" t="s">
        <v>345</v>
      </c>
      <c r="C38" s="54"/>
      <c r="D38" s="54"/>
      <c r="E38" s="54"/>
      <c r="F38" s="54"/>
      <c r="G38" s="54"/>
      <c r="H38" s="54"/>
      <c r="I38" s="54"/>
      <c r="J38" s="54"/>
      <c r="K38" s="50"/>
      <c r="L38" s="50"/>
    </row>
    <row r="39" spans="1:12" ht="18.75" customHeight="1" x14ac:dyDescent="0.2">
      <c r="A39" s="41">
        <v>37</v>
      </c>
      <c r="B39" s="53" t="s">
        <v>355</v>
      </c>
      <c r="C39" s="54"/>
      <c r="D39" s="54"/>
      <c r="E39" s="54"/>
      <c r="F39" s="54"/>
      <c r="G39" s="54"/>
      <c r="H39" s="54"/>
      <c r="I39" s="54"/>
      <c r="J39" s="54"/>
      <c r="K39" s="50"/>
      <c r="L39" s="50"/>
    </row>
    <row r="40" spans="1:12" ht="18.75" customHeight="1" x14ac:dyDescent="0.2">
      <c r="A40" s="41">
        <v>38</v>
      </c>
      <c r="B40" s="53" t="s">
        <v>666</v>
      </c>
      <c r="C40" s="54"/>
      <c r="D40" s="54"/>
      <c r="E40" s="54"/>
      <c r="F40" s="54"/>
      <c r="G40" s="54"/>
      <c r="H40" s="54"/>
      <c r="I40" s="54"/>
      <c r="J40" s="54"/>
      <c r="K40" s="50"/>
      <c r="L40" s="50"/>
    </row>
    <row r="41" spans="1:12" x14ac:dyDescent="0.2">
      <c r="A41" s="41">
        <v>39</v>
      </c>
      <c r="B41" s="51" t="s">
        <v>616</v>
      </c>
      <c r="C41" s="52"/>
      <c r="D41" s="52"/>
      <c r="E41" s="52"/>
      <c r="F41" s="52"/>
      <c r="G41" s="52"/>
      <c r="H41" s="52"/>
      <c r="I41" s="52"/>
      <c r="J41" s="52"/>
      <c r="K41" s="50"/>
      <c r="L41" s="50"/>
    </row>
    <row r="42" spans="1:12" x14ac:dyDescent="0.2">
      <c r="A42" s="41">
        <v>40</v>
      </c>
      <c r="B42" s="51" t="s">
        <v>615</v>
      </c>
      <c r="C42" s="52"/>
      <c r="D42" s="52"/>
      <c r="E42" s="52"/>
      <c r="F42" s="52"/>
      <c r="G42" s="52"/>
      <c r="H42" s="52"/>
      <c r="I42" s="52"/>
      <c r="J42" s="52"/>
      <c r="K42" s="50"/>
      <c r="L42" s="50"/>
    </row>
    <row r="43" spans="1:12" ht="18.75" customHeight="1" x14ac:dyDescent="0.2">
      <c r="A43" s="41">
        <v>41</v>
      </c>
      <c r="B43" s="53" t="s">
        <v>255</v>
      </c>
      <c r="C43" s="54"/>
      <c r="D43" s="54"/>
      <c r="E43" s="54"/>
      <c r="F43" s="54"/>
      <c r="G43" s="54"/>
      <c r="H43" s="54"/>
      <c r="J43" s="54"/>
      <c r="K43" s="50"/>
      <c r="L43" s="50"/>
    </row>
    <row r="44" spans="1:12" ht="18.75" customHeight="1" x14ac:dyDescent="0.2">
      <c r="A44" s="41">
        <v>42</v>
      </c>
      <c r="B44" s="53" t="s">
        <v>360</v>
      </c>
      <c r="C44" s="54"/>
      <c r="D44" s="54"/>
      <c r="E44" s="54"/>
      <c r="F44" s="54"/>
      <c r="G44" s="54"/>
      <c r="H44" s="54"/>
      <c r="I44" s="54"/>
      <c r="J44" s="54"/>
      <c r="K44" s="50"/>
      <c r="L44" s="50"/>
    </row>
    <row r="45" spans="1:12" ht="18.75" customHeight="1" x14ac:dyDescent="0.2">
      <c r="A45" s="41">
        <v>43</v>
      </c>
      <c r="B45" s="53" t="s">
        <v>365</v>
      </c>
      <c r="C45" s="54"/>
      <c r="D45" s="54"/>
      <c r="E45" s="54"/>
      <c r="F45" s="54"/>
      <c r="G45" s="54"/>
      <c r="H45" s="54"/>
      <c r="I45" s="54"/>
      <c r="J45" s="54"/>
      <c r="K45" s="50"/>
      <c r="L45" s="50"/>
    </row>
    <row r="46" spans="1:12" ht="18.75" customHeight="1" x14ac:dyDescent="0.2">
      <c r="A46" s="41">
        <v>44</v>
      </c>
      <c r="B46" s="53" t="s">
        <v>368</v>
      </c>
      <c r="C46" s="54"/>
      <c r="D46" s="54"/>
      <c r="E46" s="54"/>
      <c r="F46" s="54"/>
      <c r="G46" s="54"/>
      <c r="H46" s="54"/>
      <c r="I46" s="54"/>
      <c r="J46" s="54"/>
      <c r="K46" s="50"/>
      <c r="L46" s="50"/>
    </row>
    <row r="47" spans="1:12" ht="18.75" customHeight="1" x14ac:dyDescent="0.2">
      <c r="A47" s="41">
        <v>45</v>
      </c>
      <c r="B47" s="53" t="s">
        <v>370</v>
      </c>
      <c r="C47" s="54"/>
      <c r="D47" s="54"/>
      <c r="E47" s="54"/>
      <c r="F47" s="54"/>
      <c r="G47" s="54"/>
      <c r="H47" s="54"/>
      <c r="I47" s="54"/>
      <c r="J47" s="54"/>
      <c r="K47" s="50"/>
      <c r="L47" s="50"/>
    </row>
    <row r="48" spans="1:12" ht="18.75" customHeight="1" x14ac:dyDescent="0.2">
      <c r="A48" s="41">
        <v>46</v>
      </c>
      <c r="B48" s="53" t="s">
        <v>545</v>
      </c>
      <c r="C48" s="54"/>
      <c r="D48" s="54"/>
      <c r="E48" s="54"/>
      <c r="F48" s="54"/>
      <c r="G48" s="54"/>
      <c r="H48" s="54"/>
      <c r="I48" s="54"/>
      <c r="J48" s="54"/>
      <c r="K48" s="50"/>
      <c r="L48" s="50"/>
    </row>
    <row r="49" spans="1:12" ht="18.75" customHeight="1" x14ac:dyDescent="0.2">
      <c r="A49" s="41">
        <v>47</v>
      </c>
      <c r="B49" s="53" t="s">
        <v>622</v>
      </c>
      <c r="C49" s="54"/>
      <c r="D49" s="54"/>
      <c r="E49" s="54"/>
      <c r="F49" s="54"/>
      <c r="G49" s="54"/>
      <c r="H49" s="54"/>
      <c r="I49" s="54"/>
      <c r="J49" s="54"/>
      <c r="K49" s="50"/>
      <c r="L49" s="50"/>
    </row>
    <row r="50" spans="1:12" ht="18.75" customHeight="1" x14ac:dyDescent="0.2">
      <c r="A50" s="41">
        <v>48</v>
      </c>
      <c r="B50" s="53" t="s">
        <v>614</v>
      </c>
      <c r="C50" s="54"/>
      <c r="D50" s="54"/>
      <c r="E50" s="54"/>
      <c r="F50" s="54"/>
      <c r="G50" s="54"/>
      <c r="H50" s="54"/>
      <c r="I50" s="54"/>
      <c r="J50" s="54"/>
      <c r="K50" s="50"/>
      <c r="L50" s="50"/>
    </row>
    <row r="51" spans="1:12" ht="18.75" customHeight="1" x14ac:dyDescent="0.2">
      <c r="A51" s="41">
        <v>49</v>
      </c>
      <c r="B51" s="53" t="s">
        <v>742</v>
      </c>
      <c r="C51" s="54"/>
      <c r="D51" s="54"/>
      <c r="E51" s="54"/>
      <c r="F51" s="54"/>
      <c r="G51" s="54"/>
      <c r="H51" s="54"/>
      <c r="I51" s="54"/>
      <c r="J51" s="54"/>
      <c r="K51" s="50"/>
      <c r="L51" s="50"/>
    </row>
    <row r="52" spans="1:12" ht="18.75" customHeight="1" x14ac:dyDescent="0.2">
      <c r="A52" s="41">
        <v>50</v>
      </c>
      <c r="B52" s="53" t="s">
        <v>621</v>
      </c>
      <c r="C52" s="54"/>
      <c r="D52" s="54"/>
      <c r="E52" s="54"/>
      <c r="F52" s="54"/>
      <c r="G52" s="54"/>
      <c r="H52" s="54"/>
      <c r="I52" s="54"/>
      <c r="J52" s="54"/>
      <c r="K52" s="50"/>
      <c r="L52" s="50"/>
    </row>
    <row r="53" spans="1:12" ht="18.75" customHeight="1" x14ac:dyDescent="0.2">
      <c r="A53" s="41">
        <v>51</v>
      </c>
      <c r="B53" s="53" t="s">
        <v>620</v>
      </c>
      <c r="C53" s="54"/>
      <c r="D53" s="54"/>
      <c r="E53" s="54"/>
      <c r="F53" s="54"/>
      <c r="G53" s="54"/>
      <c r="H53" s="54"/>
      <c r="I53" s="54"/>
      <c r="J53" s="54"/>
      <c r="K53" s="50"/>
      <c r="L53" s="50"/>
    </row>
    <row r="54" spans="1:12" ht="18" customHeight="1" x14ac:dyDescent="0.2">
      <c r="A54" s="41">
        <v>52</v>
      </c>
      <c r="B54" s="53" t="s">
        <v>619</v>
      </c>
      <c r="C54" s="54"/>
      <c r="D54" s="54"/>
      <c r="E54" s="54"/>
      <c r="F54" s="54"/>
      <c r="G54" s="54"/>
      <c r="H54" s="54"/>
      <c r="I54" s="54"/>
      <c r="J54" s="54"/>
      <c r="K54" s="50"/>
      <c r="L54" s="50"/>
    </row>
    <row r="55" spans="1:12" x14ac:dyDescent="0.2">
      <c r="A55" s="41">
        <v>53</v>
      </c>
      <c r="B55" s="53" t="s">
        <v>610</v>
      </c>
      <c r="C55" s="50"/>
      <c r="D55" s="50"/>
      <c r="E55" s="50"/>
      <c r="F55" s="50"/>
      <c r="G55" s="50"/>
      <c r="H55" s="50"/>
      <c r="I55" s="50"/>
      <c r="J55" s="50"/>
      <c r="K55" s="50"/>
      <c r="L55" s="50"/>
    </row>
    <row r="56" spans="1:12" x14ac:dyDescent="0.2">
      <c r="A56" s="41">
        <v>54</v>
      </c>
      <c r="B56" s="49" t="s">
        <v>546</v>
      </c>
      <c r="C56" s="50"/>
      <c r="D56" s="50"/>
      <c r="E56" s="50"/>
      <c r="F56" s="50"/>
      <c r="G56" s="50"/>
      <c r="H56" s="50"/>
      <c r="I56" s="50"/>
      <c r="J56" s="50"/>
      <c r="K56" s="50"/>
      <c r="L56" s="50"/>
    </row>
    <row r="57" spans="1:12" x14ac:dyDescent="0.2">
      <c r="B57" s="49"/>
      <c r="C57" s="50"/>
      <c r="D57" s="50"/>
      <c r="E57" s="50"/>
      <c r="F57" s="50"/>
      <c r="G57" s="50"/>
      <c r="H57" s="50"/>
      <c r="I57" s="50"/>
      <c r="J57" s="50"/>
      <c r="K57" s="50"/>
      <c r="L57" s="50"/>
    </row>
    <row r="59" spans="1:12" x14ac:dyDescent="0.2">
      <c r="A59" s="41" t="s">
        <v>458</v>
      </c>
    </row>
  </sheetData>
  <mergeCells count="1">
    <mergeCell ref="B13:J13"/>
  </mergeCells>
  <phoneticPr fontId="14" type="noConversion"/>
  <pageMargins left="0.7" right="0.7" top="0.75" bottom="0.75" header="0.3" footer="0.3"/>
  <pageSetup scale="69" orientation="portrait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  <rowBreaks count="1" manualBreakCount="1">
    <brk id="56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27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623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42" customHeight="1" x14ac:dyDescent="0.2">
      <c r="B3" s="871" t="s">
        <v>493</v>
      </c>
      <c r="C3" s="872" t="s">
        <v>495</v>
      </c>
      <c r="D3" s="1087" t="s">
        <v>1</v>
      </c>
      <c r="E3" s="872" t="s">
        <v>2</v>
      </c>
      <c r="F3" s="872" t="s">
        <v>3</v>
      </c>
      <c r="G3" s="872" t="s">
        <v>4</v>
      </c>
      <c r="H3" s="873" t="s">
        <v>490</v>
      </c>
    </row>
    <row r="4" spans="1:8" s="30" customFormat="1" x14ac:dyDescent="0.2">
      <c r="A4" s="35"/>
      <c r="B4" s="981" t="s">
        <v>5</v>
      </c>
      <c r="C4" s="976">
        <v>1</v>
      </c>
      <c r="D4" s="962" t="s">
        <v>6</v>
      </c>
      <c r="E4" s="977">
        <v>2</v>
      </c>
      <c r="F4" s="978">
        <v>1</v>
      </c>
      <c r="G4" s="978">
        <v>1</v>
      </c>
      <c r="H4" s="1006">
        <v>2</v>
      </c>
    </row>
    <row r="5" spans="1:8" s="30" customFormat="1" x14ac:dyDescent="0.2">
      <c r="A5" s="35"/>
      <c r="B5" s="1032" t="s">
        <v>701</v>
      </c>
      <c r="C5" s="976">
        <v>1</v>
      </c>
      <c r="D5" s="962" t="s">
        <v>7</v>
      </c>
      <c r="E5" s="977">
        <v>50</v>
      </c>
      <c r="F5" s="978">
        <v>1</v>
      </c>
      <c r="G5" s="978">
        <v>2</v>
      </c>
      <c r="H5" s="1006">
        <v>100</v>
      </c>
    </row>
    <row r="6" spans="1:8" s="30" customFormat="1" x14ac:dyDescent="0.2">
      <c r="A6" s="35"/>
      <c r="B6" s="1032" t="s">
        <v>8</v>
      </c>
      <c r="C6" s="976">
        <v>1</v>
      </c>
      <c r="D6" s="962" t="s">
        <v>9</v>
      </c>
      <c r="E6" s="977">
        <v>1</v>
      </c>
      <c r="F6" s="978">
        <v>1</v>
      </c>
      <c r="G6" s="978">
        <v>2</v>
      </c>
      <c r="H6" s="1006">
        <v>2</v>
      </c>
    </row>
    <row r="7" spans="1:8" s="30" customFormat="1" x14ac:dyDescent="0.2">
      <c r="A7" s="35"/>
      <c r="B7" s="1107" t="s">
        <v>494</v>
      </c>
      <c r="C7" s="1108"/>
      <c r="D7" s="1109"/>
      <c r="E7" s="1110"/>
      <c r="F7" s="1108"/>
      <c r="G7" s="1108"/>
      <c r="H7" s="1111"/>
    </row>
    <row r="8" spans="1:8" s="30" customFormat="1" x14ac:dyDescent="0.2">
      <c r="A8" s="35"/>
      <c r="B8" s="1013" t="s">
        <v>10</v>
      </c>
      <c r="C8" s="1112">
        <v>1</v>
      </c>
      <c r="D8" s="1113" t="s">
        <v>496</v>
      </c>
      <c r="E8" s="1114">
        <v>1</v>
      </c>
      <c r="F8" s="1114">
        <v>1</v>
      </c>
      <c r="G8" s="1114">
        <v>1</v>
      </c>
      <c r="H8" s="1006">
        <v>1</v>
      </c>
    </row>
    <row r="9" spans="1:8" s="30" customFormat="1" x14ac:dyDescent="0.2">
      <c r="A9" s="35"/>
      <c r="B9" s="1013" t="s">
        <v>11</v>
      </c>
      <c r="C9" s="1003">
        <v>1</v>
      </c>
      <c r="D9" s="962" t="s">
        <v>12</v>
      </c>
      <c r="E9" s="1114">
        <v>1</v>
      </c>
      <c r="F9" s="1115">
        <v>1</v>
      </c>
      <c r="G9" s="1115">
        <v>1</v>
      </c>
      <c r="H9" s="1006">
        <v>1</v>
      </c>
    </row>
    <row r="10" spans="1:8" s="30" customFormat="1" x14ac:dyDescent="0.2">
      <c r="A10" s="35"/>
      <c r="B10" s="1032" t="s">
        <v>13</v>
      </c>
      <c r="C10" s="1003">
        <v>1</v>
      </c>
      <c r="D10" s="1116" t="s">
        <v>14</v>
      </c>
      <c r="E10" s="1114">
        <v>1</v>
      </c>
      <c r="F10" s="1115">
        <v>1</v>
      </c>
      <c r="G10" s="1115">
        <v>1</v>
      </c>
      <c r="H10" s="1006">
        <v>1</v>
      </c>
    </row>
    <row r="11" spans="1:8" s="30" customFormat="1" x14ac:dyDescent="0.2">
      <c r="A11" s="35"/>
      <c r="B11" s="1013" t="s">
        <v>11</v>
      </c>
      <c r="C11" s="1003">
        <v>1</v>
      </c>
      <c r="D11" s="962" t="s">
        <v>15</v>
      </c>
      <c r="E11" s="1114">
        <v>1</v>
      </c>
      <c r="F11" s="1115">
        <v>1</v>
      </c>
      <c r="G11" s="1115">
        <v>1</v>
      </c>
      <c r="H11" s="1006">
        <v>1</v>
      </c>
    </row>
    <row r="12" spans="1:8" s="30" customFormat="1" x14ac:dyDescent="0.2">
      <c r="A12" s="35"/>
      <c r="B12" s="1117" t="s">
        <v>16</v>
      </c>
      <c r="C12" s="1003">
        <v>1</v>
      </c>
      <c r="D12" s="1116" t="s">
        <v>17</v>
      </c>
      <c r="E12" s="1114">
        <v>1</v>
      </c>
      <c r="F12" s="1115">
        <v>1</v>
      </c>
      <c r="G12" s="1115">
        <v>1</v>
      </c>
      <c r="H12" s="1006">
        <v>1</v>
      </c>
    </row>
    <row r="13" spans="1:8" s="30" customFormat="1" x14ac:dyDescent="0.2">
      <c r="A13" s="35"/>
      <c r="B13" s="1013" t="s">
        <v>11</v>
      </c>
      <c r="C13" s="1003">
        <v>1</v>
      </c>
      <c r="D13" s="962" t="s">
        <v>18</v>
      </c>
      <c r="E13" s="1114">
        <v>1</v>
      </c>
      <c r="F13" s="1115">
        <v>1</v>
      </c>
      <c r="G13" s="1115">
        <v>1</v>
      </c>
      <c r="H13" s="1006">
        <v>1</v>
      </c>
    </row>
    <row r="14" spans="1:8" s="30" customFormat="1" x14ac:dyDescent="0.2">
      <c r="A14" s="35"/>
      <c r="B14" s="1032" t="s">
        <v>19</v>
      </c>
      <c r="C14" s="1003">
        <v>1</v>
      </c>
      <c r="D14" s="1116" t="s">
        <v>74</v>
      </c>
      <c r="E14" s="1114">
        <v>5</v>
      </c>
      <c r="F14" s="1115">
        <v>1</v>
      </c>
      <c r="G14" s="1115">
        <v>1</v>
      </c>
      <c r="H14" s="1006">
        <v>5</v>
      </c>
    </row>
    <row r="15" spans="1:8" s="30" customFormat="1" x14ac:dyDescent="0.2">
      <c r="A15" s="35"/>
      <c r="B15" s="1118" t="s">
        <v>20</v>
      </c>
      <c r="C15" s="1119"/>
      <c r="D15" s="1120"/>
      <c r="E15" s="1121"/>
      <c r="F15" s="1122"/>
      <c r="G15" s="1122"/>
      <c r="H15" s="1123"/>
    </row>
    <row r="16" spans="1:8" s="30" customFormat="1" x14ac:dyDescent="0.2">
      <c r="A16" s="35"/>
      <c r="B16" s="1124" t="s">
        <v>51</v>
      </c>
      <c r="C16" s="1003">
        <v>1</v>
      </c>
      <c r="D16" s="1116" t="s">
        <v>21</v>
      </c>
      <c r="E16" s="1114">
        <v>3</v>
      </c>
      <c r="F16" s="1115">
        <v>1</v>
      </c>
      <c r="G16" s="1115">
        <v>1</v>
      </c>
      <c r="H16" s="1006">
        <v>3</v>
      </c>
    </row>
    <row r="17" spans="1:8" s="30" customFormat="1" x14ac:dyDescent="0.2">
      <c r="A17" s="35"/>
      <c r="B17" s="1013" t="s">
        <v>500</v>
      </c>
      <c r="C17" s="1003">
        <v>1</v>
      </c>
      <c r="D17" s="1116" t="s">
        <v>23</v>
      </c>
      <c r="E17" s="1114">
        <v>3</v>
      </c>
      <c r="F17" s="1115">
        <v>1</v>
      </c>
      <c r="G17" s="1115">
        <v>1</v>
      </c>
      <c r="H17" s="1006">
        <v>3</v>
      </c>
    </row>
    <row r="18" spans="1:8" s="30" customFormat="1" x14ac:dyDescent="0.2">
      <c r="A18" s="35"/>
      <c r="B18" s="1013" t="s">
        <v>24</v>
      </c>
      <c r="C18" s="1003">
        <v>1</v>
      </c>
      <c r="D18" s="1116" t="s">
        <v>25</v>
      </c>
      <c r="E18" s="1114">
        <v>2</v>
      </c>
      <c r="F18" s="1115">
        <v>1</v>
      </c>
      <c r="G18" s="1115">
        <v>1</v>
      </c>
      <c r="H18" s="1006">
        <v>2</v>
      </c>
    </row>
    <row r="19" spans="1:8" s="30" customFormat="1" x14ac:dyDescent="0.2">
      <c r="A19" s="35"/>
      <c r="B19" s="1125" t="s">
        <v>499</v>
      </c>
      <c r="C19" s="1035">
        <v>1</v>
      </c>
      <c r="D19" s="1126" t="s">
        <v>27</v>
      </c>
      <c r="E19" s="1126">
        <v>0.1</v>
      </c>
      <c r="F19" s="1126">
        <v>1</v>
      </c>
      <c r="G19" s="1126">
        <v>1</v>
      </c>
      <c r="H19" s="1127">
        <v>0.1</v>
      </c>
    </row>
    <row r="20" spans="1:8" s="30" customFormat="1" x14ac:dyDescent="0.2">
      <c r="A20" s="35"/>
      <c r="B20" s="1107" t="s">
        <v>28</v>
      </c>
      <c r="C20" s="1128"/>
      <c r="D20" s="1129"/>
      <c r="E20" s="1130"/>
      <c r="F20" s="1131"/>
      <c r="G20" s="1131"/>
      <c r="H20" s="1132"/>
    </row>
    <row r="21" spans="1:8" s="30" customFormat="1" x14ac:dyDescent="0.2">
      <c r="A21" s="35"/>
      <c r="B21" s="981" t="s">
        <v>501</v>
      </c>
      <c r="C21" s="976">
        <v>1</v>
      </c>
      <c r="D21" s="962" t="s">
        <v>30</v>
      </c>
      <c r="E21" s="977">
        <v>1</v>
      </c>
      <c r="F21" s="978">
        <v>4</v>
      </c>
      <c r="G21" s="978">
        <v>2</v>
      </c>
      <c r="H21" s="1006">
        <v>8</v>
      </c>
    </row>
    <row r="22" spans="1:8" s="3" customFormat="1" ht="45" x14ac:dyDescent="0.2">
      <c r="A22" s="36"/>
      <c r="B22" s="998" t="s">
        <v>502</v>
      </c>
      <c r="C22" s="1000" t="s">
        <v>31</v>
      </c>
      <c r="D22" s="1000" t="s">
        <v>1</v>
      </c>
      <c r="E22" s="1000" t="s">
        <v>32</v>
      </c>
      <c r="F22" s="1000" t="s">
        <v>3</v>
      </c>
      <c r="G22" s="1000" t="s">
        <v>503</v>
      </c>
      <c r="H22" s="1001" t="s">
        <v>504</v>
      </c>
    </row>
    <row r="23" spans="1:8" s="30" customFormat="1" ht="30" x14ac:dyDescent="0.2">
      <c r="A23" s="35"/>
      <c r="B23" s="1002" t="s">
        <v>498</v>
      </c>
      <c r="C23" s="976">
        <v>1</v>
      </c>
      <c r="D23" s="1004" t="s">
        <v>34</v>
      </c>
      <c r="E23" s="1005">
        <v>75</v>
      </c>
      <c r="F23" s="978">
        <v>1</v>
      </c>
      <c r="G23" s="978">
        <v>1</v>
      </c>
      <c r="H23" s="1006">
        <v>75</v>
      </c>
    </row>
    <row r="24" spans="1:8" s="30" customFormat="1" x14ac:dyDescent="0.2">
      <c r="A24" s="35"/>
      <c r="B24" s="1002" t="s">
        <v>497</v>
      </c>
      <c r="C24" s="976">
        <v>0.5</v>
      </c>
      <c r="D24" s="1004" t="s">
        <v>36</v>
      </c>
      <c r="E24" s="1005">
        <v>60</v>
      </c>
      <c r="F24" s="978">
        <v>1</v>
      </c>
      <c r="G24" s="978">
        <v>1</v>
      </c>
      <c r="H24" s="1006">
        <v>60</v>
      </c>
    </row>
    <row r="25" spans="1:8" s="30" customFormat="1" ht="16" thickBot="1" x14ac:dyDescent="0.25">
      <c r="A25" s="35"/>
      <c r="B25" s="1133" t="s">
        <v>37</v>
      </c>
      <c r="C25" s="1008">
        <v>0.5</v>
      </c>
      <c r="D25" s="1009" t="s">
        <v>36</v>
      </c>
      <c r="E25" s="1010">
        <v>60</v>
      </c>
      <c r="F25" s="1011">
        <v>1</v>
      </c>
      <c r="G25" s="1011">
        <v>1</v>
      </c>
      <c r="H25" s="1012">
        <v>60</v>
      </c>
    </row>
    <row r="27" spans="1:8" x14ac:dyDescent="0.2">
      <c r="B27" s="1" t="s">
        <v>505</v>
      </c>
    </row>
  </sheetData>
  <mergeCells count="2">
    <mergeCell ref="B1:H1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624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39.75" customHeight="1" x14ac:dyDescent="0.2">
      <c r="B3" s="871" t="s">
        <v>493</v>
      </c>
      <c r="C3" s="872" t="s">
        <v>495</v>
      </c>
      <c r="D3" s="1087" t="s">
        <v>1</v>
      </c>
      <c r="E3" s="872" t="s">
        <v>2</v>
      </c>
      <c r="F3" s="872" t="s">
        <v>3</v>
      </c>
      <c r="G3" s="872" t="s">
        <v>4</v>
      </c>
      <c r="H3" s="873" t="s">
        <v>490</v>
      </c>
    </row>
    <row r="4" spans="1:8" s="30" customFormat="1" x14ac:dyDescent="0.2">
      <c r="A4" s="35"/>
      <c r="B4" s="1088" t="s">
        <v>5</v>
      </c>
      <c r="C4" s="1089">
        <v>1</v>
      </c>
      <c r="D4" s="1090"/>
      <c r="E4" s="1091">
        <v>1</v>
      </c>
      <c r="F4" s="1090">
        <v>1</v>
      </c>
      <c r="G4" s="1090">
        <v>1</v>
      </c>
      <c r="H4" s="1092">
        <v>1</v>
      </c>
    </row>
    <row r="5" spans="1:8" s="30" customFormat="1" x14ac:dyDescent="0.2">
      <c r="A5" s="35"/>
      <c r="B5" s="1032" t="s">
        <v>701</v>
      </c>
      <c r="C5" s="1089">
        <v>1</v>
      </c>
      <c r="D5" s="1090" t="s">
        <v>39</v>
      </c>
      <c r="E5" s="1091">
        <v>50</v>
      </c>
      <c r="F5" s="1090">
        <v>1</v>
      </c>
      <c r="G5" s="1090">
        <v>1</v>
      </c>
      <c r="H5" s="1092">
        <v>50</v>
      </c>
    </row>
    <row r="6" spans="1:8" s="30" customFormat="1" x14ac:dyDescent="0.2">
      <c r="A6" s="35"/>
      <c r="B6" s="1074" t="s">
        <v>16</v>
      </c>
      <c r="C6" s="1089">
        <v>1</v>
      </c>
      <c r="D6" s="1090" t="s">
        <v>40</v>
      </c>
      <c r="E6" s="1093">
        <v>1</v>
      </c>
      <c r="F6" s="1093">
        <v>1</v>
      </c>
      <c r="G6" s="1093">
        <v>1</v>
      </c>
      <c r="H6" s="1092">
        <v>1</v>
      </c>
    </row>
    <row r="7" spans="1:8" s="30" customFormat="1" x14ac:dyDescent="0.2">
      <c r="A7" s="35"/>
      <c r="B7" s="1094" t="s">
        <v>11</v>
      </c>
      <c r="C7" s="1075">
        <v>1</v>
      </c>
      <c r="D7" s="1095" t="s">
        <v>18</v>
      </c>
      <c r="E7" s="1096">
        <v>1</v>
      </c>
      <c r="F7" s="1097">
        <v>1</v>
      </c>
      <c r="G7" s="1097">
        <v>1</v>
      </c>
      <c r="H7" s="1092">
        <v>1</v>
      </c>
    </row>
    <row r="8" spans="1:8" s="30" customFormat="1" x14ac:dyDescent="0.2">
      <c r="A8" s="35"/>
      <c r="B8" s="1098" t="s">
        <v>41</v>
      </c>
      <c r="C8" s="1075">
        <v>1</v>
      </c>
      <c r="D8" s="1099" t="s">
        <v>21</v>
      </c>
      <c r="E8" s="1096">
        <v>1</v>
      </c>
      <c r="F8" s="1097">
        <v>1</v>
      </c>
      <c r="G8" s="1097">
        <v>1</v>
      </c>
      <c r="H8" s="1092">
        <v>1</v>
      </c>
    </row>
    <row r="9" spans="1:8" s="30" customFormat="1" x14ac:dyDescent="0.2">
      <c r="A9" s="35"/>
      <c r="B9" s="1100" t="s">
        <v>22</v>
      </c>
      <c r="C9" s="1075">
        <v>1</v>
      </c>
      <c r="D9" s="1099"/>
      <c r="E9" s="1096">
        <v>1</v>
      </c>
      <c r="F9" s="1097">
        <v>1</v>
      </c>
      <c r="G9" s="1097">
        <v>1</v>
      </c>
      <c r="H9" s="1092">
        <v>1</v>
      </c>
    </row>
    <row r="10" spans="1:8" s="30" customFormat="1" x14ac:dyDescent="0.2">
      <c r="A10" s="35"/>
      <c r="B10" s="1094" t="s">
        <v>24</v>
      </c>
      <c r="C10" s="1089">
        <v>1</v>
      </c>
      <c r="D10" s="1090" t="s">
        <v>25</v>
      </c>
      <c r="E10" s="1091">
        <v>1</v>
      </c>
      <c r="F10" s="1090">
        <v>1</v>
      </c>
      <c r="G10" s="1090">
        <v>1</v>
      </c>
      <c r="H10" s="1092">
        <v>1</v>
      </c>
    </row>
    <row r="11" spans="1:8" s="30" customFormat="1" x14ac:dyDescent="0.2">
      <c r="A11" s="35"/>
      <c r="B11" s="1074" t="s">
        <v>26</v>
      </c>
      <c r="C11" s="1089">
        <v>1</v>
      </c>
      <c r="D11" s="1093" t="s">
        <v>27</v>
      </c>
      <c r="E11" s="1093">
        <v>0.1</v>
      </c>
      <c r="F11" s="1093">
        <v>1</v>
      </c>
      <c r="G11" s="1093">
        <v>1</v>
      </c>
      <c r="H11" s="1101">
        <v>0.1</v>
      </c>
    </row>
    <row r="12" spans="1:8" s="3" customFormat="1" ht="45" x14ac:dyDescent="0.2">
      <c r="A12" s="36"/>
      <c r="B12" s="998" t="s">
        <v>502</v>
      </c>
      <c r="C12" s="1000" t="s">
        <v>31</v>
      </c>
      <c r="D12" s="1000" t="s">
        <v>1</v>
      </c>
      <c r="E12" s="1000" t="s">
        <v>32</v>
      </c>
      <c r="F12" s="1000" t="s">
        <v>3</v>
      </c>
      <c r="G12" s="1000" t="s">
        <v>503</v>
      </c>
      <c r="H12" s="1001" t="s">
        <v>504</v>
      </c>
    </row>
    <row r="13" spans="1:8" s="30" customFormat="1" ht="30" x14ac:dyDescent="0.2">
      <c r="A13" s="35"/>
      <c r="B13" s="1002" t="s">
        <v>498</v>
      </c>
      <c r="C13" s="1075">
        <v>1</v>
      </c>
      <c r="D13" s="1102" t="s">
        <v>42</v>
      </c>
      <c r="E13" s="1103">
        <v>60</v>
      </c>
      <c r="F13" s="1090">
        <v>1</v>
      </c>
      <c r="G13" s="1090">
        <v>1</v>
      </c>
      <c r="H13" s="1092">
        <v>60</v>
      </c>
    </row>
    <row r="14" spans="1:8" s="30" customFormat="1" ht="16" thickBot="1" x14ac:dyDescent="0.25">
      <c r="A14" s="35"/>
      <c r="B14" s="1104" t="s">
        <v>497</v>
      </c>
      <c r="C14" s="1082">
        <v>1</v>
      </c>
      <c r="D14" s="1083" t="s">
        <v>36</v>
      </c>
      <c r="E14" s="1105">
        <v>30</v>
      </c>
      <c r="F14" s="1106">
        <v>1</v>
      </c>
      <c r="G14" s="1106">
        <v>1</v>
      </c>
      <c r="H14" s="1086">
        <v>30</v>
      </c>
    </row>
    <row r="16" spans="1:8" x14ac:dyDescent="0.2">
      <c r="B16" s="39" t="s">
        <v>711</v>
      </c>
    </row>
  </sheetData>
  <mergeCells count="2">
    <mergeCell ref="B1:H1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625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40.5" customHeight="1" x14ac:dyDescent="0.2">
      <c r="B3" s="871" t="s">
        <v>493</v>
      </c>
      <c r="C3" s="993" t="s">
        <v>495</v>
      </c>
      <c r="D3" s="1163" t="s">
        <v>1</v>
      </c>
      <c r="E3" s="1164"/>
      <c r="F3" s="1164"/>
      <c r="G3" s="1165"/>
      <c r="H3" s="873" t="s">
        <v>490</v>
      </c>
    </row>
    <row r="4" spans="1:8" s="30" customFormat="1" x14ac:dyDescent="0.2">
      <c r="A4" s="35"/>
      <c r="B4" s="1166" t="s">
        <v>45</v>
      </c>
      <c r="C4" s="1167"/>
      <c r="D4" s="1167"/>
      <c r="E4" s="1167"/>
      <c r="F4" s="1167"/>
      <c r="G4" s="1167"/>
      <c r="H4" s="1168"/>
    </row>
    <row r="5" spans="1:8" s="30" customFormat="1" x14ac:dyDescent="0.2">
      <c r="A5" s="35"/>
      <c r="B5" s="1074" t="s">
        <v>46</v>
      </c>
      <c r="C5" s="1075">
        <v>1</v>
      </c>
      <c r="D5" s="1076"/>
      <c r="E5" s="1077"/>
      <c r="F5" s="1077"/>
      <c r="G5" s="1078"/>
      <c r="H5" s="1079">
        <v>1</v>
      </c>
    </row>
    <row r="6" spans="1:8" s="30" customFormat="1" x14ac:dyDescent="0.2">
      <c r="A6" s="35"/>
      <c r="B6" s="1080" t="s">
        <v>5</v>
      </c>
      <c r="C6" s="1075">
        <v>1</v>
      </c>
      <c r="D6" s="1081" t="s">
        <v>47</v>
      </c>
      <c r="E6" s="1077"/>
      <c r="F6" s="1077"/>
      <c r="G6" s="1078"/>
      <c r="H6" s="1079">
        <v>3</v>
      </c>
    </row>
    <row r="7" spans="1:8" s="30" customFormat="1" x14ac:dyDescent="0.2">
      <c r="A7" s="35"/>
      <c r="B7" s="1166" t="s">
        <v>48</v>
      </c>
      <c r="C7" s="1167"/>
      <c r="D7" s="1167"/>
      <c r="E7" s="1167"/>
      <c r="F7" s="1167"/>
      <c r="G7" s="1167"/>
      <c r="H7" s="1168"/>
    </row>
    <row r="8" spans="1:8" s="30" customFormat="1" x14ac:dyDescent="0.2">
      <c r="A8" s="35"/>
      <c r="B8" s="1074" t="s">
        <v>49</v>
      </c>
      <c r="C8" s="1075">
        <v>1</v>
      </c>
      <c r="D8" s="1076"/>
      <c r="E8" s="1077"/>
      <c r="F8" s="1077"/>
      <c r="G8" s="1078"/>
      <c r="H8" s="1079">
        <v>1</v>
      </c>
    </row>
    <row r="9" spans="1:8" s="30" customFormat="1" x14ac:dyDescent="0.2">
      <c r="A9" s="35"/>
      <c r="B9" s="1080" t="s">
        <v>5</v>
      </c>
      <c r="C9" s="1075">
        <v>1</v>
      </c>
      <c r="D9" s="1081" t="s">
        <v>47</v>
      </c>
      <c r="E9" s="1077"/>
      <c r="F9" s="1077"/>
      <c r="G9" s="1078"/>
      <c r="H9" s="1079">
        <v>3</v>
      </c>
    </row>
    <row r="10" spans="1:8" s="3" customFormat="1" ht="45" x14ac:dyDescent="0.2">
      <c r="A10" s="36"/>
      <c r="B10" s="998" t="s">
        <v>123</v>
      </c>
      <c r="C10" s="999" t="s">
        <v>31</v>
      </c>
      <c r="D10" s="999" t="s">
        <v>1</v>
      </c>
      <c r="E10" s="999" t="s">
        <v>32</v>
      </c>
      <c r="F10" s="1000" t="s">
        <v>3</v>
      </c>
      <c r="G10" s="1000" t="s">
        <v>503</v>
      </c>
      <c r="H10" s="1001" t="s">
        <v>504</v>
      </c>
    </row>
    <row r="11" spans="1:8" s="30" customFormat="1" ht="61" thickBot="1" x14ac:dyDescent="0.25">
      <c r="A11" s="35"/>
      <c r="B11" s="1007" t="s">
        <v>498</v>
      </c>
      <c r="C11" s="1082">
        <v>1</v>
      </c>
      <c r="D11" s="1083" t="s">
        <v>50</v>
      </c>
      <c r="E11" s="1084">
        <v>55</v>
      </c>
      <c r="F11" s="1085">
        <v>1</v>
      </c>
      <c r="G11" s="1085">
        <v>1</v>
      </c>
      <c r="H11" s="1086">
        <v>55</v>
      </c>
    </row>
  </sheetData>
  <mergeCells count="5">
    <mergeCell ref="B1:H1"/>
    <mergeCell ref="D3:G3"/>
    <mergeCell ref="B4:H4"/>
    <mergeCell ref="B7:H7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626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42" customHeight="1" x14ac:dyDescent="0.2">
      <c r="B3" s="871" t="s">
        <v>493</v>
      </c>
      <c r="C3" s="993" t="s">
        <v>495</v>
      </c>
      <c r="D3" s="1163" t="s">
        <v>1</v>
      </c>
      <c r="E3" s="1164"/>
      <c r="F3" s="1164"/>
      <c r="G3" s="1165"/>
      <c r="H3" s="873" t="s">
        <v>490</v>
      </c>
    </row>
    <row r="4" spans="1:8" x14ac:dyDescent="0.2">
      <c r="B4" s="1053" t="s">
        <v>53</v>
      </c>
      <c r="C4" s="1054">
        <v>1</v>
      </c>
      <c r="D4" s="1055"/>
      <c r="E4" s="1056"/>
      <c r="F4" s="1056"/>
      <c r="G4" s="1057"/>
      <c r="H4" s="1058">
        <v>1</v>
      </c>
    </row>
    <row r="5" spans="1:8" x14ac:dyDescent="0.2">
      <c r="B5" s="1059" t="s">
        <v>54</v>
      </c>
      <c r="C5" s="1060">
        <v>1</v>
      </c>
      <c r="D5" s="1061"/>
      <c r="E5" s="1062"/>
      <c r="F5" s="1062"/>
      <c r="G5" s="1063"/>
      <c r="H5" s="1064">
        <v>2</v>
      </c>
    </row>
    <row r="6" spans="1:8" x14ac:dyDescent="0.2">
      <c r="B6" s="1065" t="s">
        <v>55</v>
      </c>
      <c r="C6" s="1066">
        <v>1</v>
      </c>
      <c r="D6" s="1067" t="s">
        <v>56</v>
      </c>
      <c r="E6" s="1062"/>
      <c r="F6" s="1062"/>
      <c r="G6" s="1063"/>
      <c r="H6" s="1064">
        <v>2</v>
      </c>
    </row>
    <row r="7" spans="1:8" x14ac:dyDescent="0.2">
      <c r="B7" s="1059" t="s">
        <v>11</v>
      </c>
      <c r="C7" s="1066">
        <v>1</v>
      </c>
      <c r="D7" s="1067" t="s">
        <v>57</v>
      </c>
      <c r="E7" s="1062"/>
      <c r="F7" s="1062"/>
      <c r="G7" s="1063"/>
      <c r="H7" s="1064">
        <v>2</v>
      </c>
    </row>
    <row r="8" spans="1:8" x14ac:dyDescent="0.2">
      <c r="B8" s="1032" t="s">
        <v>701</v>
      </c>
      <c r="C8" s="1066">
        <v>1</v>
      </c>
      <c r="D8" s="1068" t="s">
        <v>507</v>
      </c>
      <c r="E8" s="1062"/>
      <c r="F8" s="1062"/>
      <c r="G8" s="1063"/>
      <c r="H8" s="1064">
        <v>10</v>
      </c>
    </row>
    <row r="9" spans="1:8" x14ac:dyDescent="0.2">
      <c r="B9" s="1053" t="s">
        <v>58</v>
      </c>
      <c r="C9" s="1054">
        <v>1</v>
      </c>
      <c r="D9" s="1055"/>
      <c r="E9" s="1056"/>
      <c r="F9" s="1056"/>
      <c r="G9" s="1057"/>
      <c r="H9" s="1058">
        <v>1</v>
      </c>
    </row>
    <row r="10" spans="1:8" x14ac:dyDescent="0.2">
      <c r="B10" s="1059" t="s">
        <v>54</v>
      </c>
      <c r="C10" s="1060">
        <v>1</v>
      </c>
      <c r="D10" s="1061"/>
      <c r="E10" s="1062"/>
      <c r="F10" s="1062"/>
      <c r="G10" s="1063"/>
      <c r="H10" s="1064">
        <v>2</v>
      </c>
    </row>
    <row r="11" spans="1:8" x14ac:dyDescent="0.2">
      <c r="B11" s="1065" t="s">
        <v>55</v>
      </c>
      <c r="C11" s="1066">
        <v>1</v>
      </c>
      <c r="D11" s="1067" t="s">
        <v>56</v>
      </c>
      <c r="E11" s="1062"/>
      <c r="F11" s="1062"/>
      <c r="G11" s="1063"/>
      <c r="H11" s="1064">
        <v>2</v>
      </c>
    </row>
    <row r="12" spans="1:8" x14ac:dyDescent="0.2">
      <c r="B12" s="1059" t="s">
        <v>11</v>
      </c>
      <c r="C12" s="1066">
        <v>1</v>
      </c>
      <c r="D12" s="1067" t="s">
        <v>57</v>
      </c>
      <c r="E12" s="1062"/>
      <c r="F12" s="1062"/>
      <c r="G12" s="1063"/>
      <c r="H12" s="1064">
        <v>2</v>
      </c>
    </row>
    <row r="13" spans="1:8" x14ac:dyDescent="0.2">
      <c r="B13" s="1032" t="s">
        <v>701</v>
      </c>
      <c r="C13" s="1066">
        <v>1</v>
      </c>
      <c r="D13" s="1068" t="s">
        <v>507</v>
      </c>
      <c r="E13" s="1062"/>
      <c r="F13" s="1062"/>
      <c r="G13" s="1063"/>
      <c r="H13" s="1064">
        <v>10</v>
      </c>
    </row>
    <row r="14" spans="1:8" x14ac:dyDescent="0.2">
      <c r="B14" s="1053" t="s">
        <v>59</v>
      </c>
      <c r="C14" s="1054">
        <v>1</v>
      </c>
      <c r="D14" s="1055"/>
      <c r="E14" s="1056"/>
      <c r="F14" s="1056"/>
      <c r="G14" s="1057"/>
      <c r="H14" s="1058">
        <v>1</v>
      </c>
    </row>
    <row r="15" spans="1:8" x14ac:dyDescent="0.2">
      <c r="B15" s="1059" t="s">
        <v>54</v>
      </c>
      <c r="C15" s="1060">
        <v>1</v>
      </c>
      <c r="D15" s="1061"/>
      <c r="E15" s="1062"/>
      <c r="F15" s="1062"/>
      <c r="G15" s="1063"/>
      <c r="H15" s="1064">
        <v>2</v>
      </c>
    </row>
    <row r="16" spans="1:8" x14ac:dyDescent="0.2">
      <c r="B16" s="1065" t="s">
        <v>55</v>
      </c>
      <c r="C16" s="1066">
        <v>1</v>
      </c>
      <c r="D16" s="1067" t="s">
        <v>56</v>
      </c>
      <c r="E16" s="1062"/>
      <c r="F16" s="1062"/>
      <c r="G16" s="1063"/>
      <c r="H16" s="1064">
        <v>2</v>
      </c>
    </row>
    <row r="17" spans="2:8" x14ac:dyDescent="0.2">
      <c r="B17" s="1059" t="s">
        <v>11</v>
      </c>
      <c r="C17" s="1066">
        <v>1</v>
      </c>
      <c r="D17" s="1067" t="s">
        <v>57</v>
      </c>
      <c r="E17" s="1062"/>
      <c r="F17" s="1062"/>
      <c r="G17" s="1063"/>
      <c r="H17" s="1064">
        <v>2</v>
      </c>
    </row>
    <row r="18" spans="2:8" x14ac:dyDescent="0.2">
      <c r="B18" s="1032" t="s">
        <v>701</v>
      </c>
      <c r="C18" s="1066">
        <v>1</v>
      </c>
      <c r="D18" s="1068" t="s">
        <v>507</v>
      </c>
      <c r="E18" s="1062"/>
      <c r="F18" s="1062"/>
      <c r="G18" s="1063"/>
      <c r="H18" s="1064">
        <v>10</v>
      </c>
    </row>
    <row r="19" spans="2:8" ht="45" x14ac:dyDescent="0.2">
      <c r="B19" s="998" t="s">
        <v>502</v>
      </c>
      <c r="C19" s="999" t="s">
        <v>31</v>
      </c>
      <c r="D19" s="999" t="s">
        <v>1</v>
      </c>
      <c r="E19" s="999" t="s">
        <v>32</v>
      </c>
      <c r="F19" s="1000" t="s">
        <v>3</v>
      </c>
      <c r="G19" s="1000" t="s">
        <v>503</v>
      </c>
      <c r="H19" s="1001" t="s">
        <v>504</v>
      </c>
    </row>
    <row r="20" spans="2:8" ht="61" thickBot="1" x14ac:dyDescent="0.25">
      <c r="B20" s="907" t="s">
        <v>498</v>
      </c>
      <c r="C20" s="1069">
        <v>1</v>
      </c>
      <c r="D20" s="1070" t="s">
        <v>60</v>
      </c>
      <c r="E20" s="1071">
        <v>65</v>
      </c>
      <c r="F20" s="1072">
        <v>1</v>
      </c>
      <c r="G20" s="1072">
        <v>1</v>
      </c>
      <c r="H20" s="1073">
        <v>65</v>
      </c>
    </row>
  </sheetData>
  <mergeCells count="3">
    <mergeCell ref="B1:H1"/>
    <mergeCell ref="D3:G3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627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31.5" customHeight="1" x14ac:dyDescent="0.2">
      <c r="B3" s="871" t="s">
        <v>75</v>
      </c>
      <c r="C3" s="993" t="s">
        <v>0</v>
      </c>
      <c r="D3" s="1163" t="s">
        <v>1</v>
      </c>
      <c r="E3" s="1164"/>
      <c r="F3" s="1164"/>
      <c r="G3" s="1165"/>
      <c r="H3" s="994" t="s">
        <v>44</v>
      </c>
    </row>
    <row r="4" spans="1:8" x14ac:dyDescent="0.2">
      <c r="B4" s="1016" t="s">
        <v>61</v>
      </c>
      <c r="C4" s="1017"/>
      <c r="D4" s="1018"/>
      <c r="E4" s="1019"/>
      <c r="F4" s="1019"/>
      <c r="G4" s="1020"/>
      <c r="H4" s="1021"/>
    </row>
    <row r="5" spans="1:8" x14ac:dyDescent="0.2">
      <c r="B5" s="1022" t="s">
        <v>54</v>
      </c>
      <c r="C5" s="875">
        <v>1</v>
      </c>
      <c r="D5" s="1023"/>
      <c r="E5" s="1024"/>
      <c r="F5" s="1024"/>
      <c r="G5" s="1025"/>
      <c r="H5" s="1026">
        <v>4</v>
      </c>
    </row>
    <row r="6" spans="1:8" x14ac:dyDescent="0.2">
      <c r="B6" s="1027" t="s">
        <v>510</v>
      </c>
      <c r="C6" s="875">
        <v>1</v>
      </c>
      <c r="D6" s="1028" t="s">
        <v>62</v>
      </c>
      <c r="E6" s="1029"/>
      <c r="F6" s="1029"/>
      <c r="G6" s="1030"/>
      <c r="H6" s="1031">
        <v>4</v>
      </c>
    </row>
    <row r="7" spans="1:8" x14ac:dyDescent="0.2">
      <c r="B7" s="1022" t="s">
        <v>63</v>
      </c>
      <c r="C7" s="875">
        <v>1</v>
      </c>
      <c r="D7" s="1023" t="s">
        <v>64</v>
      </c>
      <c r="E7" s="1024"/>
      <c r="F7" s="1024"/>
      <c r="G7" s="1025"/>
      <c r="H7" s="1031">
        <v>4</v>
      </c>
    </row>
    <row r="8" spans="1:8" x14ac:dyDescent="0.2">
      <c r="B8" s="1032" t="s">
        <v>701</v>
      </c>
      <c r="C8" s="875">
        <v>1</v>
      </c>
      <c r="D8" s="1033" t="s">
        <v>508</v>
      </c>
      <c r="E8" s="1024"/>
      <c r="F8" s="1024"/>
      <c r="G8" s="1025"/>
      <c r="H8" s="1031">
        <v>8</v>
      </c>
    </row>
    <row r="9" spans="1:8" x14ac:dyDescent="0.2">
      <c r="B9" s="1016" t="s">
        <v>65</v>
      </c>
      <c r="C9" s="1017"/>
      <c r="D9" s="1018"/>
      <c r="E9" s="1019"/>
      <c r="F9" s="1019"/>
      <c r="G9" s="1020"/>
      <c r="H9" s="1021"/>
    </row>
    <row r="10" spans="1:8" x14ac:dyDescent="0.2">
      <c r="B10" s="1034" t="s">
        <v>54</v>
      </c>
      <c r="C10" s="1035">
        <v>1</v>
      </c>
      <c r="D10" s="1036"/>
      <c r="E10" s="1037"/>
      <c r="F10" s="1037"/>
      <c r="G10" s="1038"/>
      <c r="H10" s="1006">
        <v>6</v>
      </c>
    </row>
    <row r="11" spans="1:8" x14ac:dyDescent="0.2">
      <c r="B11" s="1039" t="s">
        <v>509</v>
      </c>
      <c r="C11" s="1035">
        <v>1</v>
      </c>
      <c r="D11" s="1040" t="s">
        <v>66</v>
      </c>
      <c r="E11" s="1041"/>
      <c r="F11" s="1041"/>
      <c r="G11" s="1042"/>
      <c r="H11" s="1043">
        <v>6</v>
      </c>
    </row>
    <row r="12" spans="1:8" x14ac:dyDescent="0.2">
      <c r="B12" s="1044" t="s">
        <v>63</v>
      </c>
      <c r="C12" s="1035">
        <v>1</v>
      </c>
      <c r="D12" s="1036" t="s">
        <v>64</v>
      </c>
      <c r="E12" s="1037"/>
      <c r="F12" s="1037"/>
      <c r="G12" s="1038"/>
      <c r="H12" s="1045">
        <v>6</v>
      </c>
    </row>
    <row r="13" spans="1:8" x14ac:dyDescent="0.2">
      <c r="B13" s="1032" t="s">
        <v>701</v>
      </c>
      <c r="C13" s="1035">
        <v>1</v>
      </c>
      <c r="D13" s="1033" t="s">
        <v>508</v>
      </c>
      <c r="E13" s="1037"/>
      <c r="F13" s="1037"/>
      <c r="G13" s="1038"/>
      <c r="H13" s="1045">
        <v>12</v>
      </c>
    </row>
    <row r="14" spans="1:8" x14ac:dyDescent="0.2">
      <c r="B14" s="1016" t="s">
        <v>67</v>
      </c>
      <c r="C14" s="1017"/>
      <c r="D14" s="1046"/>
      <c r="E14" s="1047"/>
      <c r="F14" s="1047"/>
      <c r="G14" s="1048"/>
      <c r="H14" s="1049"/>
    </row>
    <row r="15" spans="1:8" x14ac:dyDescent="0.2">
      <c r="B15" s="1022" t="s">
        <v>54</v>
      </c>
      <c r="C15" s="875">
        <v>1</v>
      </c>
      <c r="D15" s="1023"/>
      <c r="E15" s="1024"/>
      <c r="F15" s="1024"/>
      <c r="G15" s="1025"/>
      <c r="H15" s="1026">
        <v>13</v>
      </c>
    </row>
    <row r="16" spans="1:8" x14ac:dyDescent="0.2">
      <c r="B16" s="1027" t="s">
        <v>506</v>
      </c>
      <c r="C16" s="875">
        <v>1</v>
      </c>
      <c r="D16" s="1028" t="s">
        <v>62</v>
      </c>
      <c r="E16" s="1029"/>
      <c r="F16" s="1029"/>
      <c r="G16" s="1030"/>
      <c r="H16" s="1031">
        <v>13</v>
      </c>
    </row>
    <row r="17" spans="1:8" x14ac:dyDescent="0.2">
      <c r="B17" s="1050" t="s">
        <v>63</v>
      </c>
      <c r="C17" s="875">
        <v>1</v>
      </c>
      <c r="D17" s="1023" t="s">
        <v>64</v>
      </c>
      <c r="E17" s="1024"/>
      <c r="F17" s="1024"/>
      <c r="G17" s="1025"/>
      <c r="H17" s="1051">
        <v>13</v>
      </c>
    </row>
    <row r="18" spans="1:8" x14ac:dyDescent="0.2">
      <c r="B18" s="1032" t="s">
        <v>701</v>
      </c>
      <c r="C18" s="875">
        <v>1</v>
      </c>
      <c r="D18" s="1033" t="s">
        <v>508</v>
      </c>
      <c r="E18" s="1024"/>
      <c r="F18" s="1024"/>
      <c r="G18" s="1025"/>
      <c r="H18" s="1031">
        <v>26</v>
      </c>
    </row>
    <row r="19" spans="1:8" ht="45" x14ac:dyDescent="0.2">
      <c r="B19" s="998" t="s">
        <v>502</v>
      </c>
      <c r="C19" s="999" t="s">
        <v>31</v>
      </c>
      <c r="D19" s="999" t="s">
        <v>1</v>
      </c>
      <c r="E19" s="999" t="s">
        <v>32</v>
      </c>
      <c r="F19" s="1000" t="s">
        <v>3</v>
      </c>
      <c r="G19" s="1000" t="s">
        <v>503</v>
      </c>
      <c r="H19" s="1001" t="s">
        <v>504</v>
      </c>
    </row>
    <row r="20" spans="1:8" x14ac:dyDescent="0.2">
      <c r="B20" s="1169" t="s">
        <v>61</v>
      </c>
      <c r="C20" s="1170"/>
      <c r="D20" s="1170"/>
      <c r="E20" s="1170"/>
      <c r="F20" s="1170"/>
      <c r="G20" s="1170"/>
      <c r="H20" s="1171"/>
    </row>
    <row r="21" spans="1:8" s="30" customFormat="1" ht="45" x14ac:dyDescent="0.2">
      <c r="A21" s="35"/>
      <c r="B21" s="1002" t="s">
        <v>498</v>
      </c>
      <c r="C21" s="976">
        <v>1</v>
      </c>
      <c r="D21" s="1004" t="s">
        <v>68</v>
      </c>
      <c r="E21" s="1005">
        <v>50</v>
      </c>
      <c r="F21" s="978">
        <v>1</v>
      </c>
      <c r="G21" s="978">
        <v>1</v>
      </c>
      <c r="H21" s="1006">
        <v>50</v>
      </c>
    </row>
    <row r="22" spans="1:8" x14ac:dyDescent="0.2">
      <c r="B22" s="1169" t="s">
        <v>67</v>
      </c>
      <c r="C22" s="1170"/>
      <c r="D22" s="1170"/>
      <c r="E22" s="1170"/>
      <c r="F22" s="1170"/>
      <c r="G22" s="1170"/>
      <c r="H22" s="1171"/>
    </row>
    <row r="23" spans="1:8" s="30" customFormat="1" ht="46" thickBot="1" x14ac:dyDescent="0.25">
      <c r="A23" s="35"/>
      <c r="B23" s="1052" t="s">
        <v>498</v>
      </c>
      <c r="C23" s="1008">
        <v>1</v>
      </c>
      <c r="D23" s="1009" t="s">
        <v>69</v>
      </c>
      <c r="E23" s="1010">
        <v>90</v>
      </c>
      <c r="F23" s="1011">
        <v>1</v>
      </c>
      <c r="G23" s="1011">
        <v>1</v>
      </c>
      <c r="H23" s="1012">
        <v>90</v>
      </c>
    </row>
  </sheetData>
  <mergeCells count="5">
    <mergeCell ref="B1:H1"/>
    <mergeCell ref="D3:G3"/>
    <mergeCell ref="B20:H20"/>
    <mergeCell ref="B22:H22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628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30" x14ac:dyDescent="0.2">
      <c r="B3" s="871" t="s">
        <v>493</v>
      </c>
      <c r="C3" s="993" t="s">
        <v>0</v>
      </c>
      <c r="D3" s="1163" t="s">
        <v>1</v>
      </c>
      <c r="E3" s="1164"/>
      <c r="F3" s="1164"/>
      <c r="G3" s="1165"/>
      <c r="H3" s="994" t="s">
        <v>44</v>
      </c>
    </row>
    <row r="4" spans="1:8" s="30" customFormat="1" ht="42" customHeight="1" x14ac:dyDescent="0.2">
      <c r="A4" s="35"/>
      <c r="B4" s="1013" t="s">
        <v>512</v>
      </c>
      <c r="C4" s="1014">
        <v>1</v>
      </c>
      <c r="D4" s="1172" t="s">
        <v>513</v>
      </c>
      <c r="E4" s="1172"/>
      <c r="F4" s="1172"/>
      <c r="G4" s="1172"/>
      <c r="H4" s="1015">
        <v>14</v>
      </c>
    </row>
    <row r="5" spans="1:8" ht="45" x14ac:dyDescent="0.2">
      <c r="B5" s="998" t="s">
        <v>502</v>
      </c>
      <c r="C5" s="999" t="s">
        <v>31</v>
      </c>
      <c r="D5" s="999" t="s">
        <v>1</v>
      </c>
      <c r="E5" s="999" t="s">
        <v>32</v>
      </c>
      <c r="F5" s="1000" t="s">
        <v>3</v>
      </c>
      <c r="G5" s="1000" t="s">
        <v>503</v>
      </c>
      <c r="H5" s="1001" t="s">
        <v>504</v>
      </c>
    </row>
    <row r="6" spans="1:8" s="30" customFormat="1" ht="45" x14ac:dyDescent="0.2">
      <c r="A6" s="35"/>
      <c r="B6" s="1002" t="s">
        <v>511</v>
      </c>
      <c r="C6" s="1003">
        <v>0.25</v>
      </c>
      <c r="D6" s="1004" t="s">
        <v>72</v>
      </c>
      <c r="E6" s="1005">
        <v>45</v>
      </c>
      <c r="F6" s="978">
        <v>1</v>
      </c>
      <c r="G6" s="978">
        <v>1</v>
      </c>
      <c r="H6" s="1006">
        <v>45</v>
      </c>
    </row>
    <row r="7" spans="1:8" s="30" customFormat="1" ht="46" thickBot="1" x14ac:dyDescent="0.25">
      <c r="A7" s="35"/>
      <c r="B7" s="1007" t="s">
        <v>498</v>
      </c>
      <c r="C7" s="1008">
        <v>0.75</v>
      </c>
      <c r="D7" s="1009" t="s">
        <v>72</v>
      </c>
      <c r="E7" s="1010">
        <v>45</v>
      </c>
      <c r="F7" s="1011">
        <v>1</v>
      </c>
      <c r="G7" s="1011">
        <v>1</v>
      </c>
      <c r="H7" s="1012">
        <v>45</v>
      </c>
    </row>
  </sheetData>
  <mergeCells count="4">
    <mergeCell ref="B1:H1"/>
    <mergeCell ref="D3:G3"/>
    <mergeCell ref="D4:G4"/>
    <mergeCell ref="B2:H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1.66406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8" s="33" customFormat="1" ht="27" customHeight="1" x14ac:dyDescent="0.2">
      <c r="A1" s="34"/>
      <c r="B1" s="1157" t="s">
        <v>629</v>
      </c>
      <c r="C1" s="1158"/>
      <c r="D1" s="1158"/>
      <c r="E1" s="1158"/>
      <c r="F1" s="1158"/>
      <c r="G1" s="1158"/>
      <c r="H1" s="1159"/>
    </row>
    <row r="2" spans="1:8" s="36" customFormat="1" ht="15" customHeight="1" x14ac:dyDescent="0.2">
      <c r="B2" s="1160"/>
      <c r="C2" s="1161"/>
      <c r="D2" s="1161"/>
      <c r="E2" s="1161"/>
      <c r="F2" s="1161"/>
      <c r="G2" s="1161"/>
      <c r="H2" s="1162"/>
    </row>
    <row r="3" spans="1:8" ht="25.5" customHeight="1" x14ac:dyDescent="0.2">
      <c r="B3" s="871" t="s">
        <v>493</v>
      </c>
      <c r="C3" s="993" t="s">
        <v>0</v>
      </c>
      <c r="D3" s="1163" t="s">
        <v>1</v>
      </c>
      <c r="E3" s="1164"/>
      <c r="F3" s="1164"/>
      <c r="G3" s="1165"/>
      <c r="H3" s="994" t="s">
        <v>44</v>
      </c>
    </row>
    <row r="4" spans="1:8" x14ac:dyDescent="0.2">
      <c r="B4" s="995" t="s">
        <v>514</v>
      </c>
      <c r="C4" s="996">
        <v>1</v>
      </c>
      <c r="D4" s="1173"/>
      <c r="E4" s="1174"/>
      <c r="F4" s="1174"/>
      <c r="G4" s="1175"/>
      <c r="H4" s="997">
        <v>77</v>
      </c>
    </row>
    <row r="5" spans="1:8" ht="45" x14ac:dyDescent="0.2">
      <c r="B5" s="998" t="s">
        <v>502</v>
      </c>
      <c r="C5" s="999" t="s">
        <v>31</v>
      </c>
      <c r="D5" s="999" t="s">
        <v>1</v>
      </c>
      <c r="E5" s="999" t="s">
        <v>32</v>
      </c>
      <c r="F5" s="1000" t="s">
        <v>3</v>
      </c>
      <c r="G5" s="1000" t="s">
        <v>503</v>
      </c>
      <c r="H5" s="1001" t="s">
        <v>504</v>
      </c>
    </row>
    <row r="6" spans="1:8" s="30" customFormat="1" ht="45" x14ac:dyDescent="0.2">
      <c r="A6" s="35"/>
      <c r="B6" s="1002" t="s">
        <v>511</v>
      </c>
      <c r="C6" s="1003">
        <v>0.75</v>
      </c>
      <c r="D6" s="1004" t="s">
        <v>73</v>
      </c>
      <c r="E6" s="1005">
        <v>40</v>
      </c>
      <c r="F6" s="978">
        <v>1</v>
      </c>
      <c r="G6" s="978">
        <v>1</v>
      </c>
      <c r="H6" s="1006">
        <v>40</v>
      </c>
    </row>
    <row r="7" spans="1:8" s="30" customFormat="1" ht="46" thickBot="1" x14ac:dyDescent="0.25">
      <c r="A7" s="35"/>
      <c r="B7" s="1007" t="s">
        <v>498</v>
      </c>
      <c r="C7" s="1008">
        <v>0.25</v>
      </c>
      <c r="D7" s="1009" t="s">
        <v>73</v>
      </c>
      <c r="E7" s="1010">
        <v>40</v>
      </c>
      <c r="F7" s="1011">
        <v>1</v>
      </c>
      <c r="G7" s="1011">
        <v>1</v>
      </c>
      <c r="H7" s="1012">
        <v>40</v>
      </c>
    </row>
  </sheetData>
  <mergeCells count="4">
    <mergeCell ref="B1:H1"/>
    <mergeCell ref="D3:G3"/>
    <mergeCell ref="B2:H2"/>
    <mergeCell ref="D4:G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4"/>
  <sheetViews>
    <sheetView workbookViewId="0">
      <selection activeCell="B54" sqref="B54:J54"/>
    </sheetView>
  </sheetViews>
  <sheetFormatPr baseColWidth="10" defaultColWidth="8.83203125" defaultRowHeight="15" x14ac:dyDescent="0.2"/>
  <cols>
    <col min="1" max="1" width="2.5" style="36" customWidth="1"/>
    <col min="2" max="2" width="41.1640625" style="2" customWidth="1"/>
    <col min="3" max="3" width="12.33203125" style="3" customWidth="1"/>
    <col min="4" max="4" width="40.6640625" style="2" customWidth="1"/>
    <col min="5" max="6" width="7.83203125" style="3" customWidth="1"/>
    <col min="7" max="7" width="9" style="3" customWidth="1"/>
    <col min="8" max="8" width="10.6640625" style="3" customWidth="1"/>
    <col min="9" max="10" width="8.83203125" style="3"/>
    <col min="11" max="16384" width="8.83203125" style="36"/>
  </cols>
  <sheetData>
    <row r="1" spans="2:10" s="34" customFormat="1" ht="27" customHeight="1" x14ac:dyDescent="0.2">
      <c r="B1" s="1176" t="s">
        <v>630</v>
      </c>
      <c r="C1" s="1177"/>
      <c r="D1" s="1177"/>
      <c r="E1" s="1177"/>
      <c r="F1" s="1177"/>
      <c r="G1" s="1177"/>
      <c r="H1" s="1177"/>
      <c r="I1" s="1177"/>
      <c r="J1" s="1178"/>
    </row>
    <row r="2" spans="2:10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871" t="s">
        <v>493</v>
      </c>
      <c r="C3" s="872" t="s">
        <v>76</v>
      </c>
      <c r="D3" s="872" t="s">
        <v>1</v>
      </c>
      <c r="E3" s="872" t="s">
        <v>2</v>
      </c>
      <c r="F3" s="872" t="s">
        <v>3</v>
      </c>
      <c r="G3" s="872" t="s">
        <v>515</v>
      </c>
      <c r="H3" s="872" t="s">
        <v>516</v>
      </c>
      <c r="I3" s="872" t="s">
        <v>424</v>
      </c>
      <c r="J3" s="873" t="s">
        <v>517</v>
      </c>
    </row>
    <row r="4" spans="2:10" x14ac:dyDescent="0.2">
      <c r="B4" s="917"/>
      <c r="C4" s="946"/>
      <c r="D4" s="919"/>
      <c r="E4" s="947"/>
      <c r="F4" s="921"/>
      <c r="G4" s="921"/>
      <c r="H4" s="922"/>
      <c r="I4" s="922"/>
      <c r="J4" s="923"/>
    </row>
    <row r="5" spans="2:10" x14ac:dyDescent="0.2">
      <c r="B5" s="948" t="s">
        <v>79</v>
      </c>
      <c r="C5" s="949">
        <v>0.5</v>
      </c>
      <c r="D5" s="876"/>
      <c r="E5" s="877">
        <v>1</v>
      </c>
      <c r="F5" s="878">
        <v>1</v>
      </c>
      <c r="G5" s="878">
        <v>1</v>
      </c>
      <c r="H5" s="879">
        <v>1</v>
      </c>
      <c r="I5" s="880">
        <v>0.30275999999999997</v>
      </c>
      <c r="J5" s="881">
        <v>0.15137999999999999</v>
      </c>
    </row>
    <row r="6" spans="2:10" x14ac:dyDescent="0.2">
      <c r="B6" s="948" t="s">
        <v>80</v>
      </c>
      <c r="C6" s="949">
        <v>0.5</v>
      </c>
      <c r="D6" s="934" t="s">
        <v>81</v>
      </c>
      <c r="E6" s="877">
        <v>3</v>
      </c>
      <c r="F6" s="877">
        <v>1</v>
      </c>
      <c r="G6" s="877">
        <v>1</v>
      </c>
      <c r="H6" s="879">
        <v>3</v>
      </c>
      <c r="I6" s="880">
        <v>1.1759499999999998</v>
      </c>
      <c r="J6" s="881">
        <v>1.7639249999999997</v>
      </c>
    </row>
    <row r="7" spans="2:10" x14ac:dyDescent="0.2">
      <c r="B7" s="948" t="s">
        <v>82</v>
      </c>
      <c r="C7" s="949">
        <v>0.5</v>
      </c>
      <c r="D7" s="934"/>
      <c r="E7" s="877">
        <v>1</v>
      </c>
      <c r="F7" s="877">
        <v>1</v>
      </c>
      <c r="G7" s="877">
        <v>1</v>
      </c>
      <c r="H7" s="879">
        <v>1</v>
      </c>
      <c r="I7" s="880">
        <v>2.9942499999999997E-2</v>
      </c>
      <c r="J7" s="881">
        <v>1.4971249999999998E-2</v>
      </c>
    </row>
    <row r="8" spans="2:10" x14ac:dyDescent="0.2">
      <c r="B8" s="948" t="s">
        <v>83</v>
      </c>
      <c r="C8" s="949">
        <v>0.5</v>
      </c>
      <c r="D8" s="934"/>
      <c r="E8" s="877">
        <v>1</v>
      </c>
      <c r="F8" s="877">
        <v>1</v>
      </c>
      <c r="G8" s="877">
        <v>1</v>
      </c>
      <c r="H8" s="879">
        <v>1</v>
      </c>
      <c r="I8" s="880">
        <v>0.20880000000000001</v>
      </c>
      <c r="J8" s="881">
        <v>0.10440000000000001</v>
      </c>
    </row>
    <row r="9" spans="2:10" x14ac:dyDescent="0.2">
      <c r="B9" s="950" t="s">
        <v>84</v>
      </c>
      <c r="C9" s="949">
        <v>0.5</v>
      </c>
      <c r="D9" s="934"/>
      <c r="E9" s="877">
        <v>1</v>
      </c>
      <c r="F9" s="877">
        <v>1</v>
      </c>
      <c r="G9" s="877">
        <v>1</v>
      </c>
      <c r="H9" s="879">
        <v>1</v>
      </c>
      <c r="I9" s="880">
        <v>3.0682000000000001E-2</v>
      </c>
      <c r="J9" s="881">
        <v>1.5341E-2</v>
      </c>
    </row>
    <row r="10" spans="2:10" x14ac:dyDescent="0.2">
      <c r="B10" s="874" t="s">
        <v>85</v>
      </c>
      <c r="C10" s="949">
        <v>0.5</v>
      </c>
      <c r="D10" s="934"/>
      <c r="E10" s="877">
        <v>1</v>
      </c>
      <c r="F10" s="877">
        <v>1</v>
      </c>
      <c r="G10" s="877">
        <v>1</v>
      </c>
      <c r="H10" s="879">
        <v>1</v>
      </c>
      <c r="I10" s="880">
        <v>2.9</v>
      </c>
      <c r="J10" s="881">
        <v>1.45</v>
      </c>
    </row>
    <row r="11" spans="2:10" x14ac:dyDescent="0.2">
      <c r="B11" s="951" t="s">
        <v>86</v>
      </c>
      <c r="C11" s="932"/>
      <c r="D11" s="931"/>
      <c r="E11" s="952"/>
      <c r="F11" s="932"/>
      <c r="G11" s="932"/>
      <c r="H11" s="932"/>
      <c r="I11" s="932"/>
      <c r="J11" s="953"/>
    </row>
    <row r="12" spans="2:10" s="35" customFormat="1" x14ac:dyDescent="0.2">
      <c r="B12" s="954" t="s">
        <v>87</v>
      </c>
      <c r="C12" s="955">
        <v>0.5</v>
      </c>
      <c r="D12" s="956"/>
      <c r="E12" s="957">
        <v>1</v>
      </c>
      <c r="F12" s="958">
        <v>1</v>
      </c>
      <c r="G12" s="958">
        <v>1</v>
      </c>
      <c r="H12" s="959">
        <v>1</v>
      </c>
      <c r="I12" s="960">
        <v>7.6632499999999997</v>
      </c>
      <c r="J12" s="961">
        <v>3.8316249999999998</v>
      </c>
    </row>
    <row r="13" spans="2:10" s="35" customFormat="1" x14ac:dyDescent="0.2">
      <c r="B13" s="954" t="s">
        <v>11</v>
      </c>
      <c r="C13" s="955">
        <v>0.5</v>
      </c>
      <c r="D13" s="962" t="s">
        <v>88</v>
      </c>
      <c r="E13" s="957">
        <v>1</v>
      </c>
      <c r="F13" s="958">
        <v>1</v>
      </c>
      <c r="G13" s="958">
        <v>1</v>
      </c>
      <c r="H13" s="959">
        <v>1</v>
      </c>
      <c r="I13" s="960">
        <v>7.2499999999999995E-2</v>
      </c>
      <c r="J13" s="961">
        <v>3.6249999999999998E-2</v>
      </c>
    </row>
    <row r="14" spans="2:10" s="35" customFormat="1" ht="30" x14ac:dyDescent="0.2">
      <c r="B14" s="954" t="s">
        <v>89</v>
      </c>
      <c r="C14" s="955">
        <v>0.5</v>
      </c>
      <c r="D14" s="956" t="s">
        <v>90</v>
      </c>
      <c r="E14" s="957">
        <v>2</v>
      </c>
      <c r="F14" s="958">
        <v>1</v>
      </c>
      <c r="G14" s="958">
        <v>1</v>
      </c>
      <c r="H14" s="959">
        <v>2</v>
      </c>
      <c r="I14" s="960">
        <v>1.214375</v>
      </c>
      <c r="J14" s="961">
        <v>1.214375</v>
      </c>
    </row>
    <row r="15" spans="2:10" s="35" customFormat="1" x14ac:dyDescent="0.2">
      <c r="B15" s="963" t="s">
        <v>79</v>
      </c>
      <c r="C15" s="955">
        <v>0.5</v>
      </c>
      <c r="D15" s="956" t="s">
        <v>91</v>
      </c>
      <c r="E15" s="957">
        <v>1</v>
      </c>
      <c r="F15" s="958">
        <v>1</v>
      </c>
      <c r="G15" s="958">
        <v>1</v>
      </c>
      <c r="H15" s="959">
        <v>1</v>
      </c>
      <c r="I15" s="960">
        <v>0.30275999999999997</v>
      </c>
      <c r="J15" s="961">
        <v>0.15137999999999999</v>
      </c>
    </row>
    <row r="16" spans="2:10" s="34" customFormat="1" ht="27" customHeight="1" x14ac:dyDescent="0.2">
      <c r="B16" s="964" t="s">
        <v>10</v>
      </c>
      <c r="C16" s="965">
        <v>0.5</v>
      </c>
      <c r="D16" s="966" t="s">
        <v>521</v>
      </c>
      <c r="E16" s="967">
        <v>1</v>
      </c>
      <c r="F16" s="967">
        <v>1</v>
      </c>
      <c r="G16" s="967">
        <v>1</v>
      </c>
      <c r="H16" s="968">
        <v>1</v>
      </c>
      <c r="I16" s="903">
        <v>0.21024999999999999</v>
      </c>
      <c r="J16" s="904">
        <v>0.105125</v>
      </c>
    </row>
    <row r="17" spans="2:10" s="35" customFormat="1" x14ac:dyDescent="0.2">
      <c r="B17" s="954" t="s">
        <v>11</v>
      </c>
      <c r="C17" s="955">
        <v>0.5</v>
      </c>
      <c r="D17" s="962" t="s">
        <v>93</v>
      </c>
      <c r="E17" s="957">
        <v>1</v>
      </c>
      <c r="F17" s="958">
        <v>1</v>
      </c>
      <c r="G17" s="958">
        <v>1</v>
      </c>
      <c r="H17" s="959">
        <v>1</v>
      </c>
      <c r="I17" s="960">
        <v>7.2499999999999995E-2</v>
      </c>
      <c r="J17" s="961">
        <v>3.6249999999999998E-2</v>
      </c>
    </row>
    <row r="18" spans="2:10" x14ac:dyDescent="0.2">
      <c r="B18" s="951" t="s">
        <v>94</v>
      </c>
      <c r="C18" s="932"/>
      <c r="D18" s="931"/>
      <c r="E18" s="952"/>
      <c r="F18" s="932"/>
      <c r="G18" s="932"/>
      <c r="H18" s="922"/>
      <c r="I18" s="932"/>
      <c r="J18" s="953"/>
    </row>
    <row r="19" spans="2:10" x14ac:dyDescent="0.2">
      <c r="B19" s="969" t="s">
        <v>95</v>
      </c>
      <c r="C19" s="949">
        <v>0.5</v>
      </c>
      <c r="D19" s="894" t="s">
        <v>96</v>
      </c>
      <c r="E19" s="970">
        <v>2</v>
      </c>
      <c r="F19" s="929">
        <v>1</v>
      </c>
      <c r="G19" s="929">
        <v>1</v>
      </c>
      <c r="H19" s="879">
        <v>2</v>
      </c>
      <c r="I19" s="880">
        <v>0.65423999999999993</v>
      </c>
      <c r="J19" s="881">
        <v>0.65423999999999993</v>
      </c>
    </row>
    <row r="20" spans="2:10" x14ac:dyDescent="0.2">
      <c r="B20" s="951" t="s">
        <v>28</v>
      </c>
      <c r="C20" s="971"/>
      <c r="D20" s="931"/>
      <c r="E20" s="952"/>
      <c r="F20" s="932"/>
      <c r="G20" s="932"/>
      <c r="H20" s="922"/>
      <c r="I20" s="932"/>
      <c r="J20" s="953"/>
    </row>
    <row r="21" spans="2:10" x14ac:dyDescent="0.2">
      <c r="B21" s="972" t="s">
        <v>97</v>
      </c>
      <c r="C21" s="949">
        <v>0.5</v>
      </c>
      <c r="D21" s="876" t="s">
        <v>98</v>
      </c>
      <c r="E21" s="970">
        <v>1</v>
      </c>
      <c r="F21" s="929">
        <v>1</v>
      </c>
      <c r="G21" s="929">
        <v>1</v>
      </c>
      <c r="H21" s="879">
        <v>1</v>
      </c>
      <c r="I21" s="880">
        <v>0.73949999999999994</v>
      </c>
      <c r="J21" s="881">
        <v>0.36974999999999997</v>
      </c>
    </row>
    <row r="22" spans="2:10" x14ac:dyDescent="0.2">
      <c r="B22" s="969" t="s">
        <v>99</v>
      </c>
      <c r="C22" s="949">
        <v>0.5</v>
      </c>
      <c r="D22" s="894" t="s">
        <v>100</v>
      </c>
      <c r="E22" s="970">
        <v>1</v>
      </c>
      <c r="F22" s="929">
        <v>1</v>
      </c>
      <c r="G22" s="929">
        <v>1</v>
      </c>
      <c r="H22" s="879">
        <v>1</v>
      </c>
      <c r="I22" s="880">
        <v>0.57999999999999996</v>
      </c>
      <c r="J22" s="881">
        <v>0.28999999999999998</v>
      </c>
    </row>
    <row r="23" spans="2:10" x14ac:dyDescent="0.2">
      <c r="B23" s="951" t="s">
        <v>101</v>
      </c>
      <c r="C23" s="971"/>
      <c r="D23" s="931"/>
      <c r="E23" s="952"/>
      <c r="F23" s="932"/>
      <c r="G23" s="932"/>
      <c r="H23" s="922"/>
      <c r="I23" s="932"/>
      <c r="J23" s="953"/>
    </row>
    <row r="24" spans="2:10" x14ac:dyDescent="0.2">
      <c r="B24" s="926" t="s">
        <v>102</v>
      </c>
      <c r="C24" s="949">
        <v>0.5</v>
      </c>
      <c r="D24" s="876" t="s">
        <v>7</v>
      </c>
      <c r="E24" s="877">
        <v>2</v>
      </c>
      <c r="F24" s="878">
        <v>1</v>
      </c>
      <c r="G24" s="878">
        <v>1</v>
      </c>
      <c r="H24" s="879">
        <v>2</v>
      </c>
      <c r="I24" s="880">
        <v>2.8274999999999998E-2</v>
      </c>
      <c r="J24" s="881">
        <v>2.8274999999999998E-2</v>
      </c>
    </row>
    <row r="25" spans="2:10" x14ac:dyDescent="0.2">
      <c r="B25" s="926" t="s">
        <v>8</v>
      </c>
      <c r="C25" s="949">
        <v>0.5</v>
      </c>
      <c r="D25" s="876" t="s">
        <v>103</v>
      </c>
      <c r="E25" s="877">
        <v>1</v>
      </c>
      <c r="F25" s="878">
        <v>1</v>
      </c>
      <c r="G25" s="878">
        <v>1</v>
      </c>
      <c r="H25" s="879">
        <v>1</v>
      </c>
      <c r="I25" s="880">
        <v>0.17327499999999998</v>
      </c>
      <c r="J25" s="881">
        <v>8.6637499999999992E-2</v>
      </c>
    </row>
    <row r="26" spans="2:10" x14ac:dyDescent="0.2">
      <c r="B26" s="969" t="s">
        <v>104</v>
      </c>
      <c r="C26" s="949">
        <v>0.5</v>
      </c>
      <c r="D26" s="894"/>
      <c r="E26" s="970">
        <v>1</v>
      </c>
      <c r="F26" s="929">
        <v>1</v>
      </c>
      <c r="G26" s="929">
        <v>1</v>
      </c>
      <c r="H26" s="879">
        <v>1</v>
      </c>
      <c r="I26" s="880">
        <v>8.6999999999999994E-2</v>
      </c>
      <c r="J26" s="881">
        <v>4.3499999999999997E-2</v>
      </c>
    </row>
    <row r="27" spans="2:10" x14ac:dyDescent="0.2">
      <c r="B27" s="972" t="s">
        <v>22</v>
      </c>
      <c r="C27" s="949">
        <v>0.5</v>
      </c>
      <c r="D27" s="894" t="s">
        <v>105</v>
      </c>
      <c r="E27" s="970">
        <v>1</v>
      </c>
      <c r="F27" s="929">
        <v>1</v>
      </c>
      <c r="G27" s="929">
        <v>1</v>
      </c>
      <c r="H27" s="879">
        <v>1</v>
      </c>
      <c r="I27" s="880">
        <v>1.0149999999999999</v>
      </c>
      <c r="J27" s="881">
        <v>0.50749999999999995</v>
      </c>
    </row>
    <row r="28" spans="2:10" x14ac:dyDescent="0.2">
      <c r="B28" s="972" t="s">
        <v>22</v>
      </c>
      <c r="C28" s="949">
        <v>0.5</v>
      </c>
      <c r="D28" s="894" t="s">
        <v>106</v>
      </c>
      <c r="E28" s="970">
        <v>1</v>
      </c>
      <c r="F28" s="929">
        <v>1</v>
      </c>
      <c r="G28" s="929">
        <v>1</v>
      </c>
      <c r="H28" s="879">
        <v>1</v>
      </c>
      <c r="I28" s="880">
        <v>1.0149999999999999</v>
      </c>
      <c r="J28" s="881">
        <v>0.50749999999999995</v>
      </c>
    </row>
    <row r="29" spans="2:10" ht="29.25" customHeight="1" x14ac:dyDescent="0.2">
      <c r="B29" s="969" t="s">
        <v>107</v>
      </c>
      <c r="C29" s="949">
        <v>0.5</v>
      </c>
      <c r="D29" s="894" t="s">
        <v>108</v>
      </c>
      <c r="E29" s="970">
        <v>1</v>
      </c>
      <c r="F29" s="929">
        <v>1</v>
      </c>
      <c r="G29" s="929">
        <v>1</v>
      </c>
      <c r="H29" s="879">
        <v>1</v>
      </c>
      <c r="I29" s="880">
        <v>0.32141666666666668</v>
      </c>
      <c r="J29" s="881">
        <v>0.16070833333333334</v>
      </c>
    </row>
    <row r="30" spans="2:10" s="34" customFormat="1" ht="15" customHeight="1" x14ac:dyDescent="0.2">
      <c r="B30" s="973" t="s">
        <v>24</v>
      </c>
      <c r="C30" s="965">
        <v>0.5</v>
      </c>
      <c r="D30" s="974" t="s">
        <v>109</v>
      </c>
      <c r="E30" s="967">
        <v>5</v>
      </c>
      <c r="F30" s="975">
        <v>1</v>
      </c>
      <c r="G30" s="975">
        <v>1</v>
      </c>
      <c r="H30" s="968">
        <v>5</v>
      </c>
      <c r="I30" s="903">
        <v>5.5099999999999996E-2</v>
      </c>
      <c r="J30" s="904">
        <v>0.13774999999999998</v>
      </c>
    </row>
    <row r="31" spans="2:10" x14ac:dyDescent="0.2">
      <c r="B31" s="917" t="s">
        <v>110</v>
      </c>
      <c r="C31" s="946"/>
      <c r="D31" s="919"/>
      <c r="E31" s="947"/>
      <c r="F31" s="921"/>
      <c r="G31" s="921"/>
      <c r="H31" s="922"/>
      <c r="I31" s="932"/>
      <c r="J31" s="953"/>
    </row>
    <row r="32" spans="2:10" s="35" customFormat="1" x14ac:dyDescent="0.2">
      <c r="B32" s="963" t="s">
        <v>79</v>
      </c>
      <c r="C32" s="976">
        <v>0.25</v>
      </c>
      <c r="D32" s="962"/>
      <c r="E32" s="977">
        <v>1</v>
      </c>
      <c r="F32" s="978">
        <v>1</v>
      </c>
      <c r="G32" s="978">
        <v>1</v>
      </c>
      <c r="H32" s="959">
        <v>1</v>
      </c>
      <c r="I32" s="960">
        <v>0.30275999999999997</v>
      </c>
      <c r="J32" s="961">
        <v>7.5689999999999993E-2</v>
      </c>
    </row>
    <row r="33" spans="2:10" s="35" customFormat="1" x14ac:dyDescent="0.2">
      <c r="B33" s="979" t="s">
        <v>80</v>
      </c>
      <c r="C33" s="976">
        <v>0.25</v>
      </c>
      <c r="D33" s="962" t="s">
        <v>111</v>
      </c>
      <c r="E33" s="977">
        <v>1</v>
      </c>
      <c r="F33" s="978">
        <v>2</v>
      </c>
      <c r="G33" s="978">
        <v>4</v>
      </c>
      <c r="H33" s="959">
        <v>8</v>
      </c>
      <c r="I33" s="960">
        <v>1.1759499999999998</v>
      </c>
      <c r="J33" s="961">
        <v>2.3518999999999997</v>
      </c>
    </row>
    <row r="34" spans="2:10" s="35" customFormat="1" x14ac:dyDescent="0.2">
      <c r="B34" s="980" t="s">
        <v>112</v>
      </c>
      <c r="C34" s="976">
        <v>0.25</v>
      </c>
      <c r="D34" s="962" t="s">
        <v>113</v>
      </c>
      <c r="E34" s="977">
        <v>4</v>
      </c>
      <c r="F34" s="978">
        <v>4</v>
      </c>
      <c r="G34" s="978">
        <v>4</v>
      </c>
      <c r="H34" s="959">
        <v>64</v>
      </c>
      <c r="I34" s="960">
        <v>0.25360499999999997</v>
      </c>
      <c r="J34" s="961">
        <v>4.0576799999999995</v>
      </c>
    </row>
    <row r="35" spans="2:10" s="35" customFormat="1" ht="15" customHeight="1" x14ac:dyDescent="0.2">
      <c r="B35" s="981" t="s">
        <v>114</v>
      </c>
      <c r="C35" s="976">
        <v>0.25</v>
      </c>
      <c r="D35" s="962" t="s">
        <v>115</v>
      </c>
      <c r="E35" s="977">
        <v>7</v>
      </c>
      <c r="F35" s="978">
        <v>1</v>
      </c>
      <c r="G35" s="978">
        <v>4</v>
      </c>
      <c r="H35" s="959">
        <v>28</v>
      </c>
      <c r="I35" s="960">
        <v>0.119625</v>
      </c>
      <c r="J35" s="961">
        <v>0.83737499999999998</v>
      </c>
    </row>
    <row r="36" spans="2:10" s="35" customFormat="1" x14ac:dyDescent="0.2">
      <c r="B36" s="981" t="s">
        <v>116</v>
      </c>
      <c r="C36" s="976">
        <v>0.25</v>
      </c>
      <c r="D36" s="962" t="s">
        <v>117</v>
      </c>
      <c r="E36" s="977">
        <v>1</v>
      </c>
      <c r="F36" s="978">
        <v>3</v>
      </c>
      <c r="G36" s="978">
        <v>4</v>
      </c>
      <c r="H36" s="959">
        <v>12</v>
      </c>
      <c r="I36" s="960">
        <v>0.9425</v>
      </c>
      <c r="J36" s="961">
        <v>2.8275000000000001</v>
      </c>
    </row>
    <row r="37" spans="2:10" x14ac:dyDescent="0.2">
      <c r="B37" s="951" t="s">
        <v>118</v>
      </c>
      <c r="C37" s="932"/>
      <c r="D37" s="931"/>
      <c r="E37" s="952"/>
      <c r="F37" s="932"/>
      <c r="G37" s="932"/>
      <c r="H37" s="922"/>
      <c r="I37" s="932"/>
      <c r="J37" s="953"/>
    </row>
    <row r="38" spans="2:10" x14ac:dyDescent="0.2">
      <c r="B38" s="982" t="s">
        <v>119</v>
      </c>
      <c r="C38" s="949">
        <v>0.5</v>
      </c>
      <c r="D38" s="894" t="s">
        <v>120</v>
      </c>
      <c r="E38" s="970">
        <v>1</v>
      </c>
      <c r="F38" s="929">
        <v>1</v>
      </c>
      <c r="G38" s="929">
        <v>1</v>
      </c>
      <c r="H38" s="879">
        <v>1</v>
      </c>
      <c r="I38" s="880">
        <v>0.84129000000000009</v>
      </c>
      <c r="J38" s="881">
        <v>0.42064500000000005</v>
      </c>
    </row>
    <row r="39" spans="2:10" x14ac:dyDescent="0.2">
      <c r="B39" s="983" t="s">
        <v>11</v>
      </c>
      <c r="C39" s="949">
        <v>0.5</v>
      </c>
      <c r="D39" s="894" t="s">
        <v>121</v>
      </c>
      <c r="E39" s="970">
        <v>1</v>
      </c>
      <c r="F39" s="929">
        <v>1</v>
      </c>
      <c r="G39" s="929">
        <v>1</v>
      </c>
      <c r="H39" s="879">
        <v>1</v>
      </c>
      <c r="I39" s="880">
        <v>7.2499999999999995E-2</v>
      </c>
      <c r="J39" s="881">
        <v>3.6249999999999998E-2</v>
      </c>
    </row>
    <row r="40" spans="2:10" ht="30" x14ac:dyDescent="0.2">
      <c r="B40" s="969" t="s">
        <v>89</v>
      </c>
      <c r="C40" s="949">
        <v>0.5</v>
      </c>
      <c r="D40" s="894" t="s">
        <v>122</v>
      </c>
      <c r="E40" s="970">
        <v>2</v>
      </c>
      <c r="F40" s="929">
        <v>3</v>
      </c>
      <c r="G40" s="929">
        <v>1</v>
      </c>
      <c r="H40" s="879">
        <v>6</v>
      </c>
      <c r="I40" s="880">
        <v>1.214375</v>
      </c>
      <c r="J40" s="881">
        <v>3.6431249999999999</v>
      </c>
    </row>
    <row r="41" spans="2:10" x14ac:dyDescent="0.2">
      <c r="B41" s="882" t="s">
        <v>29</v>
      </c>
      <c r="C41" s="984">
        <v>0.5</v>
      </c>
      <c r="D41" s="884" t="s">
        <v>30</v>
      </c>
      <c r="E41" s="885">
        <v>1</v>
      </c>
      <c r="F41" s="886">
        <v>4</v>
      </c>
      <c r="G41" s="886">
        <v>3</v>
      </c>
      <c r="H41" s="887">
        <v>12</v>
      </c>
      <c r="I41" s="888">
        <v>6.9599999999999992E-3</v>
      </c>
      <c r="J41" s="889">
        <v>4.1759999999999992E-2</v>
      </c>
    </row>
    <row r="42" spans="2:10" s="37" customFormat="1" ht="15.75" customHeight="1" x14ac:dyDescent="0.2">
      <c r="B42" s="985" t="s">
        <v>193</v>
      </c>
      <c r="C42" s="587"/>
      <c r="D42" s="588"/>
      <c r="E42" s="589"/>
      <c r="F42" s="590"/>
      <c r="G42" s="590"/>
      <c r="H42" s="591"/>
      <c r="I42" s="592"/>
      <c r="J42" s="593">
        <v>25.952808083333334</v>
      </c>
    </row>
    <row r="43" spans="2:10" ht="45" customHeight="1" x14ac:dyDescent="0.2">
      <c r="B43" s="298" t="s">
        <v>502</v>
      </c>
      <c r="C43" s="299" t="s">
        <v>124</v>
      </c>
      <c r="D43" s="299" t="s">
        <v>1</v>
      </c>
      <c r="E43" s="299"/>
      <c r="F43" s="299" t="s">
        <v>32</v>
      </c>
      <c r="G43" s="299" t="s">
        <v>519</v>
      </c>
      <c r="H43" s="299" t="s">
        <v>520</v>
      </c>
      <c r="I43" s="299" t="s">
        <v>424</v>
      </c>
      <c r="J43" s="300" t="s">
        <v>517</v>
      </c>
    </row>
    <row r="44" spans="2:10" x14ac:dyDescent="0.2">
      <c r="B44" s="948" t="s">
        <v>127</v>
      </c>
      <c r="C44" s="986">
        <v>1</v>
      </c>
      <c r="D44" s="934" t="s">
        <v>128</v>
      </c>
      <c r="E44" s="987"/>
      <c r="F44" s="877">
        <v>20</v>
      </c>
      <c r="G44" s="878">
        <v>1</v>
      </c>
      <c r="H44" s="879">
        <v>20</v>
      </c>
      <c r="I44" s="988" t="s">
        <v>457</v>
      </c>
      <c r="J44" s="989" t="s">
        <v>457</v>
      </c>
    </row>
    <row r="45" spans="2:10" x14ac:dyDescent="0.2">
      <c r="B45" s="948" t="s">
        <v>33</v>
      </c>
      <c r="C45" s="986">
        <v>1</v>
      </c>
      <c r="D45" s="934" t="s">
        <v>129</v>
      </c>
      <c r="E45" s="987"/>
      <c r="F45" s="877">
        <v>20</v>
      </c>
      <c r="G45" s="878">
        <v>1</v>
      </c>
      <c r="H45" s="879">
        <v>20</v>
      </c>
      <c r="I45" s="988" t="s">
        <v>457</v>
      </c>
      <c r="J45" s="989" t="s">
        <v>457</v>
      </c>
    </row>
    <row r="46" spans="2:10" x14ac:dyDescent="0.2">
      <c r="B46" s="948" t="s">
        <v>127</v>
      </c>
      <c r="C46" s="986">
        <v>0.5</v>
      </c>
      <c r="D46" s="934" t="s">
        <v>130</v>
      </c>
      <c r="E46" s="987"/>
      <c r="F46" s="877">
        <v>60</v>
      </c>
      <c r="G46" s="878">
        <v>1</v>
      </c>
      <c r="H46" s="879">
        <v>60</v>
      </c>
      <c r="I46" s="988" t="s">
        <v>457</v>
      </c>
      <c r="J46" s="989" t="s">
        <v>457</v>
      </c>
    </row>
    <row r="47" spans="2:10" x14ac:dyDescent="0.2">
      <c r="B47" s="948" t="s">
        <v>131</v>
      </c>
      <c r="C47" s="986">
        <v>0.5</v>
      </c>
      <c r="D47" s="934" t="s">
        <v>132</v>
      </c>
      <c r="E47" s="987"/>
      <c r="F47" s="877">
        <v>90</v>
      </c>
      <c r="G47" s="878">
        <v>1</v>
      </c>
      <c r="H47" s="879">
        <v>90</v>
      </c>
      <c r="I47" s="988" t="s">
        <v>457</v>
      </c>
      <c r="J47" s="989" t="s">
        <v>457</v>
      </c>
    </row>
    <row r="48" spans="2:10" x14ac:dyDescent="0.2">
      <c r="B48" s="948" t="s">
        <v>33</v>
      </c>
      <c r="C48" s="986">
        <v>0.5</v>
      </c>
      <c r="D48" s="934" t="s">
        <v>133</v>
      </c>
      <c r="E48" s="987"/>
      <c r="F48" s="877">
        <v>120</v>
      </c>
      <c r="G48" s="878">
        <v>1</v>
      </c>
      <c r="H48" s="879">
        <v>120</v>
      </c>
      <c r="I48" s="988" t="s">
        <v>457</v>
      </c>
      <c r="J48" s="989" t="s">
        <v>457</v>
      </c>
    </row>
    <row r="49" spans="2:10" x14ac:dyDescent="0.2">
      <c r="B49" s="990" t="s">
        <v>134</v>
      </c>
      <c r="C49" s="69">
        <v>0.5</v>
      </c>
      <c r="D49" s="594" t="s">
        <v>135</v>
      </c>
      <c r="E49" s="632"/>
      <c r="F49" s="991">
        <v>30</v>
      </c>
      <c r="G49" s="121">
        <v>3</v>
      </c>
      <c r="H49" s="122">
        <v>90</v>
      </c>
      <c r="I49" s="333" t="s">
        <v>457</v>
      </c>
      <c r="J49" s="334" t="s">
        <v>457</v>
      </c>
    </row>
    <row r="50" spans="2:10" s="32" customFormat="1" ht="16" thickBot="1" x14ac:dyDescent="0.25">
      <c r="B50" s="313" t="s">
        <v>136</v>
      </c>
      <c r="C50" s="314">
        <v>0.5</v>
      </c>
      <c r="D50" s="315"/>
      <c r="E50" s="316"/>
      <c r="F50" s="316"/>
      <c r="G50" s="992">
        <v>3</v>
      </c>
      <c r="H50" s="318"/>
      <c r="I50" s="319">
        <v>0.5</v>
      </c>
      <c r="J50" s="320">
        <v>0.75</v>
      </c>
    </row>
    <row r="52" spans="2:10" x14ac:dyDescent="0.2">
      <c r="B52" s="3" t="s">
        <v>518</v>
      </c>
    </row>
    <row r="53" spans="2:10" ht="15" customHeight="1" x14ac:dyDescent="0.2">
      <c r="B53" s="1179" t="s">
        <v>734</v>
      </c>
      <c r="C53" s="1179"/>
      <c r="D53" s="1179"/>
      <c r="E53" s="1179"/>
      <c r="F53" s="1179"/>
      <c r="G53" s="1179"/>
      <c r="H53" s="1179"/>
      <c r="I53" s="1179"/>
      <c r="J53" s="1179"/>
    </row>
    <row r="54" spans="2:10" ht="15" customHeight="1" x14ac:dyDescent="0.2">
      <c r="B54" s="1179" t="s">
        <v>522</v>
      </c>
      <c r="C54" s="1179"/>
      <c r="D54" s="1179"/>
      <c r="E54" s="1179"/>
      <c r="F54" s="1179"/>
      <c r="G54" s="1179"/>
      <c r="H54" s="1179"/>
      <c r="I54" s="1179"/>
      <c r="J54" s="1179"/>
    </row>
  </sheetData>
  <mergeCells count="4">
    <mergeCell ref="B1:J1"/>
    <mergeCell ref="B2:J2"/>
    <mergeCell ref="B53:J53"/>
    <mergeCell ref="B54:J5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8.83203125" style="1"/>
    <col min="10" max="10" width="10.33203125" style="1" customWidth="1"/>
    <col min="11" max="16384" width="8.83203125" style="31"/>
  </cols>
  <sheetData>
    <row r="1" spans="2:10" s="34" customFormat="1" ht="27" customHeight="1" x14ac:dyDescent="0.2">
      <c r="B1" s="1176" t="s">
        <v>631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871" t="s">
        <v>493</v>
      </c>
      <c r="C3" s="872" t="s">
        <v>76</v>
      </c>
      <c r="D3" s="872" t="s">
        <v>1</v>
      </c>
      <c r="E3" s="872" t="s">
        <v>523</v>
      </c>
      <c r="F3" s="872" t="s">
        <v>3</v>
      </c>
      <c r="G3" s="872" t="s">
        <v>515</v>
      </c>
      <c r="H3" s="872" t="s">
        <v>516</v>
      </c>
      <c r="I3" s="872" t="s">
        <v>424</v>
      </c>
      <c r="J3" s="300" t="s">
        <v>517</v>
      </c>
    </row>
    <row r="4" spans="2:10" x14ac:dyDescent="0.2">
      <c r="B4" s="917" t="s">
        <v>137</v>
      </c>
      <c r="C4" s="918"/>
      <c r="D4" s="919"/>
      <c r="E4" s="920"/>
      <c r="F4" s="921"/>
      <c r="G4" s="921"/>
      <c r="H4" s="922"/>
      <c r="I4" s="922"/>
      <c r="J4" s="923"/>
    </row>
    <row r="5" spans="2:10" x14ac:dyDescent="0.2">
      <c r="B5" s="924" t="s">
        <v>11</v>
      </c>
      <c r="C5" s="875">
        <v>1</v>
      </c>
      <c r="D5" s="876" t="s">
        <v>138</v>
      </c>
      <c r="E5" s="925">
        <v>1</v>
      </c>
      <c r="F5" s="878">
        <v>1</v>
      </c>
      <c r="G5" s="878">
        <v>1</v>
      </c>
      <c r="H5" s="879">
        <v>1</v>
      </c>
      <c r="I5" s="880">
        <v>7.2499999999999995E-2</v>
      </c>
      <c r="J5" s="881">
        <v>7.2499999999999995E-2</v>
      </c>
    </row>
    <row r="6" spans="2:10" x14ac:dyDescent="0.2">
      <c r="B6" s="924" t="s">
        <v>83</v>
      </c>
      <c r="C6" s="875">
        <v>1</v>
      </c>
      <c r="D6" s="876" t="s">
        <v>138</v>
      </c>
      <c r="E6" s="925">
        <v>1</v>
      </c>
      <c r="F6" s="878">
        <v>1</v>
      </c>
      <c r="G6" s="878">
        <v>1</v>
      </c>
      <c r="H6" s="879">
        <v>1</v>
      </c>
      <c r="I6" s="880">
        <v>0.20880000000000001</v>
      </c>
      <c r="J6" s="881">
        <v>0.20880000000000001</v>
      </c>
    </row>
    <row r="7" spans="2:10" x14ac:dyDescent="0.2">
      <c r="B7" s="926" t="s">
        <v>524</v>
      </c>
      <c r="C7" s="875">
        <v>1</v>
      </c>
      <c r="D7" s="894" t="s">
        <v>140</v>
      </c>
      <c r="E7" s="925">
        <v>1</v>
      </c>
      <c r="F7" s="878">
        <v>1</v>
      </c>
      <c r="G7" s="878">
        <v>1</v>
      </c>
      <c r="H7" s="879">
        <v>1</v>
      </c>
      <c r="I7" s="927">
        <v>0.55042000000000002</v>
      </c>
      <c r="J7" s="928">
        <v>0.55042000000000002</v>
      </c>
    </row>
    <row r="8" spans="2:10" x14ac:dyDescent="0.2">
      <c r="B8" s="926" t="s">
        <v>141</v>
      </c>
      <c r="C8" s="875">
        <v>1</v>
      </c>
      <c r="D8" s="894" t="s">
        <v>142</v>
      </c>
      <c r="E8" s="925">
        <v>1</v>
      </c>
      <c r="F8" s="878">
        <v>1</v>
      </c>
      <c r="G8" s="878">
        <v>1</v>
      </c>
      <c r="H8" s="879">
        <v>1</v>
      </c>
      <c r="I8" s="880">
        <v>0.41324999999999995</v>
      </c>
      <c r="J8" s="881">
        <v>0.41324999999999995</v>
      </c>
    </row>
    <row r="9" spans="2:10" x14ac:dyDescent="0.2">
      <c r="B9" s="926" t="s">
        <v>143</v>
      </c>
      <c r="C9" s="875">
        <v>1</v>
      </c>
      <c r="D9" s="894"/>
      <c r="E9" s="925">
        <v>1</v>
      </c>
      <c r="F9" s="878">
        <v>1</v>
      </c>
      <c r="G9" s="878">
        <v>1</v>
      </c>
      <c r="H9" s="879">
        <v>1</v>
      </c>
      <c r="I9" s="880">
        <v>0.156165</v>
      </c>
      <c r="J9" s="881">
        <v>0.156165</v>
      </c>
    </row>
    <row r="10" spans="2:10" x14ac:dyDescent="0.2">
      <c r="B10" s="926" t="s">
        <v>144</v>
      </c>
      <c r="C10" s="875">
        <v>1</v>
      </c>
      <c r="D10" s="894" t="s">
        <v>172</v>
      </c>
      <c r="E10" s="929">
        <v>1</v>
      </c>
      <c r="F10" s="929">
        <v>1</v>
      </c>
      <c r="G10" s="929">
        <v>4</v>
      </c>
      <c r="H10" s="879">
        <v>4</v>
      </c>
      <c r="I10" s="880">
        <v>8.4534999999999999E-2</v>
      </c>
      <c r="J10" s="881">
        <v>0.33814</v>
      </c>
    </row>
    <row r="11" spans="2:10" x14ac:dyDescent="0.2">
      <c r="B11" s="930" t="s">
        <v>28</v>
      </c>
      <c r="C11" s="918"/>
      <c r="D11" s="931"/>
      <c r="E11" s="932"/>
      <c r="F11" s="932"/>
      <c r="G11" s="932"/>
      <c r="H11" s="922"/>
      <c r="I11" s="922"/>
      <c r="J11" s="923"/>
    </row>
    <row r="12" spans="2:10" x14ac:dyDescent="0.2">
      <c r="B12" s="933" t="s">
        <v>54</v>
      </c>
      <c r="C12" s="875">
        <v>1</v>
      </c>
      <c r="D12" s="934"/>
      <c r="E12" s="925">
        <v>1</v>
      </c>
      <c r="F12" s="877">
        <v>1</v>
      </c>
      <c r="G12" s="877">
        <v>4</v>
      </c>
      <c r="H12" s="935">
        <v>4</v>
      </c>
      <c r="I12" s="880">
        <v>7.9605000000000009E-2</v>
      </c>
      <c r="J12" s="881">
        <v>0.31842000000000004</v>
      </c>
    </row>
    <row r="13" spans="2:10" x14ac:dyDescent="0.2">
      <c r="B13" s="882" t="s">
        <v>145</v>
      </c>
      <c r="C13" s="883">
        <v>1</v>
      </c>
      <c r="D13" s="884" t="s">
        <v>146</v>
      </c>
      <c r="E13" s="936">
        <v>1</v>
      </c>
      <c r="F13" s="886">
        <v>1</v>
      </c>
      <c r="G13" s="886">
        <v>1</v>
      </c>
      <c r="H13" s="887">
        <v>1</v>
      </c>
      <c r="I13" s="888">
        <v>0.14499999999999999</v>
      </c>
      <c r="J13" s="889">
        <v>0.14499999999999999</v>
      </c>
    </row>
    <row r="14" spans="2:10" s="32" customFormat="1" x14ac:dyDescent="0.2">
      <c r="B14" s="890" t="s">
        <v>193</v>
      </c>
      <c r="C14" s="76"/>
      <c r="D14" s="77"/>
      <c r="E14" s="78"/>
      <c r="F14" s="79"/>
      <c r="G14" s="79"/>
      <c r="H14" s="80"/>
      <c r="I14" s="81"/>
      <c r="J14" s="297">
        <v>2.2026950000000003</v>
      </c>
    </row>
    <row r="15" spans="2:10" ht="45" customHeight="1" x14ac:dyDescent="0.2">
      <c r="B15" s="298" t="s">
        <v>502</v>
      </c>
      <c r="C15" s="299" t="s">
        <v>124</v>
      </c>
      <c r="D15" s="299" t="s">
        <v>1</v>
      </c>
      <c r="E15" s="299"/>
      <c r="F15" s="299" t="s">
        <v>32</v>
      </c>
      <c r="G15" s="299" t="s">
        <v>519</v>
      </c>
      <c r="H15" s="299" t="s">
        <v>520</v>
      </c>
      <c r="I15" s="299" t="s">
        <v>424</v>
      </c>
      <c r="J15" s="300" t="s">
        <v>517</v>
      </c>
    </row>
    <row r="16" spans="2:10" s="34" customFormat="1" ht="27" customHeight="1" thickBot="1" x14ac:dyDescent="0.25">
      <c r="B16" s="937" t="s">
        <v>498</v>
      </c>
      <c r="C16" s="938">
        <v>1</v>
      </c>
      <c r="D16" s="939"/>
      <c r="E16" s="940"/>
      <c r="F16" s="941">
        <v>10</v>
      </c>
      <c r="G16" s="942">
        <v>4</v>
      </c>
      <c r="H16" s="943">
        <v>40</v>
      </c>
      <c r="I16" s="944" t="s">
        <v>457</v>
      </c>
      <c r="J16" s="945" t="s">
        <v>457</v>
      </c>
    </row>
    <row r="18" spans="2:10" x14ac:dyDescent="0.2">
      <c r="B18" s="1179" t="s">
        <v>525</v>
      </c>
      <c r="C18" s="1179"/>
      <c r="D18" s="1179"/>
      <c r="E18" s="1179"/>
      <c r="F18" s="1179"/>
      <c r="G18" s="1179"/>
      <c r="H18" s="1179"/>
      <c r="I18" s="1179"/>
      <c r="J18" s="1179"/>
    </row>
    <row r="19" spans="2:10" x14ac:dyDescent="0.2">
      <c r="B19" s="1" t="s">
        <v>728</v>
      </c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8:J18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8.83203125" style="1"/>
    <col min="10" max="10" width="10" style="1" customWidth="1"/>
    <col min="11" max="16384" width="8.83203125" style="31"/>
  </cols>
  <sheetData>
    <row r="1" spans="2:10" s="34" customFormat="1" ht="27" customHeight="1" x14ac:dyDescent="0.2">
      <c r="B1" s="1176" t="s">
        <v>632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871" t="s">
        <v>493</v>
      </c>
      <c r="C3" s="872" t="s">
        <v>76</v>
      </c>
      <c r="D3" s="872" t="s">
        <v>1</v>
      </c>
      <c r="E3" s="872" t="s">
        <v>523</v>
      </c>
      <c r="F3" s="872" t="s">
        <v>3</v>
      </c>
      <c r="G3" s="872" t="s">
        <v>515</v>
      </c>
      <c r="H3" s="872" t="s">
        <v>516</v>
      </c>
      <c r="I3" s="872" t="s">
        <v>424</v>
      </c>
      <c r="J3" s="300" t="s">
        <v>517</v>
      </c>
    </row>
    <row r="4" spans="2:10" x14ac:dyDescent="0.2">
      <c r="B4" s="874" t="s">
        <v>147</v>
      </c>
      <c r="C4" s="875">
        <v>1</v>
      </c>
      <c r="D4" s="876" t="s">
        <v>148</v>
      </c>
      <c r="E4" s="877">
        <v>1</v>
      </c>
      <c r="F4" s="878">
        <v>1</v>
      </c>
      <c r="G4" s="878">
        <v>2</v>
      </c>
      <c r="H4" s="879">
        <v>2</v>
      </c>
      <c r="I4" s="880">
        <v>6.8874999999999992E-2</v>
      </c>
      <c r="J4" s="881">
        <v>0.13774999999999998</v>
      </c>
    </row>
    <row r="5" spans="2:10" x14ac:dyDescent="0.2">
      <c r="B5" s="882" t="s">
        <v>11</v>
      </c>
      <c r="C5" s="883">
        <v>1</v>
      </c>
      <c r="D5" s="884"/>
      <c r="E5" s="885">
        <v>1</v>
      </c>
      <c r="F5" s="886">
        <v>1</v>
      </c>
      <c r="G5" s="886">
        <v>2</v>
      </c>
      <c r="H5" s="887">
        <v>2</v>
      </c>
      <c r="I5" s="888">
        <v>7.2499999999999995E-2</v>
      </c>
      <c r="J5" s="889">
        <v>0.14499999999999999</v>
      </c>
    </row>
    <row r="6" spans="2:10" s="32" customFormat="1" x14ac:dyDescent="0.2">
      <c r="B6" s="890" t="s">
        <v>193</v>
      </c>
      <c r="C6" s="76"/>
      <c r="D6" s="77"/>
      <c r="E6" s="78"/>
      <c r="F6" s="79"/>
      <c r="G6" s="79"/>
      <c r="H6" s="80"/>
      <c r="I6" s="81"/>
      <c r="J6" s="297">
        <v>0.28274999999999995</v>
      </c>
    </row>
    <row r="7" spans="2:10" ht="30" x14ac:dyDescent="0.2">
      <c r="B7" s="298" t="s">
        <v>502</v>
      </c>
      <c r="C7" s="299" t="s">
        <v>124</v>
      </c>
      <c r="D7" s="299" t="s">
        <v>1</v>
      </c>
      <c r="E7" s="299"/>
      <c r="F7" s="299" t="s">
        <v>32</v>
      </c>
      <c r="G7" s="299" t="s">
        <v>519</v>
      </c>
      <c r="H7" s="299" t="s">
        <v>520</v>
      </c>
      <c r="I7" s="299" t="s">
        <v>424</v>
      </c>
      <c r="J7" s="300" t="s">
        <v>517</v>
      </c>
    </row>
    <row r="8" spans="2:10" ht="16" thickBot="1" x14ac:dyDescent="0.25">
      <c r="B8" s="907" t="s">
        <v>498</v>
      </c>
      <c r="C8" s="908">
        <v>1</v>
      </c>
      <c r="D8" s="916"/>
      <c r="E8" s="910"/>
      <c r="F8" s="911">
        <v>2</v>
      </c>
      <c r="G8" s="912">
        <v>2</v>
      </c>
      <c r="H8" s="913">
        <v>4</v>
      </c>
      <c r="I8" s="914" t="s">
        <v>457</v>
      </c>
      <c r="J8" s="915" t="s">
        <v>457</v>
      </c>
    </row>
    <row r="10" spans="2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4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thickBot="1" x14ac:dyDescent="0.25">
      <c r="B1" s="1183" t="s">
        <v>708</v>
      </c>
      <c r="C1" s="1184"/>
      <c r="D1" s="1184"/>
      <c r="E1" s="1184"/>
      <c r="F1" s="1184"/>
      <c r="G1" s="1184"/>
      <c r="H1" s="1184"/>
      <c r="I1" s="1184"/>
      <c r="J1" s="1185"/>
    </row>
    <row r="2" spans="2:10" s="48" customFormat="1" ht="15" customHeight="1" thickBot="1" x14ac:dyDescent="0.25">
      <c r="B2" s="870"/>
      <c r="C2" s="870"/>
      <c r="D2" s="870"/>
      <c r="E2" s="870"/>
      <c r="F2" s="870"/>
      <c r="G2" s="870"/>
      <c r="H2" s="870"/>
      <c r="I2" s="870"/>
      <c r="J2" s="870"/>
    </row>
    <row r="3" spans="2:10" ht="18" customHeight="1" x14ac:dyDescent="0.2">
      <c r="B3" s="1180" t="s">
        <v>709</v>
      </c>
      <c r="C3" s="1181"/>
      <c r="D3" s="1181"/>
      <c r="E3" s="1181"/>
      <c r="F3" s="1181"/>
      <c r="G3" s="1181"/>
      <c r="H3" s="1181"/>
      <c r="I3" s="1181"/>
      <c r="J3" s="1182"/>
    </row>
    <row r="4" spans="2:10" s="36" customFormat="1" ht="10.5" customHeight="1" x14ac:dyDescent="0.2">
      <c r="B4" s="1134"/>
      <c r="C4" s="1135"/>
      <c r="D4" s="1135"/>
      <c r="E4" s="1135"/>
      <c r="F4" s="1135"/>
      <c r="G4" s="1135"/>
      <c r="H4" s="1135"/>
      <c r="I4" s="1135"/>
      <c r="J4" s="1136"/>
    </row>
    <row r="5" spans="2:10" ht="30" x14ac:dyDescent="0.2">
      <c r="B5" s="871" t="s">
        <v>493</v>
      </c>
      <c r="C5" s="872" t="s">
        <v>76</v>
      </c>
      <c r="D5" s="872" t="s">
        <v>1</v>
      </c>
      <c r="E5" s="872" t="s">
        <v>523</v>
      </c>
      <c r="F5" s="872" t="s">
        <v>3</v>
      </c>
      <c r="G5" s="872" t="s">
        <v>515</v>
      </c>
      <c r="H5" s="872" t="s">
        <v>516</v>
      </c>
      <c r="I5" s="872" t="s">
        <v>424</v>
      </c>
      <c r="J5" s="873" t="s">
        <v>517</v>
      </c>
    </row>
    <row r="6" spans="2:10" x14ac:dyDescent="0.2">
      <c r="B6" s="874" t="s">
        <v>54</v>
      </c>
      <c r="C6" s="875">
        <v>1</v>
      </c>
      <c r="D6" s="876"/>
      <c r="E6" s="877">
        <v>1</v>
      </c>
      <c r="F6" s="878">
        <v>1</v>
      </c>
      <c r="G6" s="878">
        <v>1</v>
      </c>
      <c r="H6" s="879">
        <v>1</v>
      </c>
      <c r="I6" s="880">
        <v>7.9605000000000009E-2</v>
      </c>
      <c r="J6" s="881">
        <v>7.9605000000000009E-2</v>
      </c>
    </row>
    <row r="7" spans="2:10" x14ac:dyDescent="0.2">
      <c r="B7" s="874" t="s">
        <v>11</v>
      </c>
      <c r="C7" s="875">
        <v>1</v>
      </c>
      <c r="D7" s="876" t="s">
        <v>138</v>
      </c>
      <c r="E7" s="877">
        <v>1</v>
      </c>
      <c r="F7" s="878">
        <v>1</v>
      </c>
      <c r="G7" s="878">
        <v>1</v>
      </c>
      <c r="H7" s="879">
        <v>1</v>
      </c>
      <c r="I7" s="880">
        <v>7.2499999999999995E-2</v>
      </c>
      <c r="J7" s="881">
        <v>7.2499999999999995E-2</v>
      </c>
    </row>
    <row r="8" spans="2:10" x14ac:dyDescent="0.2">
      <c r="B8" s="874" t="s">
        <v>83</v>
      </c>
      <c r="C8" s="875">
        <v>1</v>
      </c>
      <c r="D8" s="876" t="s">
        <v>138</v>
      </c>
      <c r="E8" s="877">
        <v>1</v>
      </c>
      <c r="F8" s="878">
        <v>1</v>
      </c>
      <c r="G8" s="878">
        <v>1</v>
      </c>
      <c r="H8" s="879">
        <v>1</v>
      </c>
      <c r="I8" s="880">
        <v>0.20880000000000001</v>
      </c>
      <c r="J8" s="881">
        <v>0.20880000000000001</v>
      </c>
    </row>
    <row r="9" spans="2:10" x14ac:dyDescent="0.2">
      <c r="B9" s="882" t="s">
        <v>151</v>
      </c>
      <c r="C9" s="883">
        <v>1</v>
      </c>
      <c r="D9" s="884" t="s">
        <v>152</v>
      </c>
      <c r="E9" s="885">
        <v>1</v>
      </c>
      <c r="F9" s="886">
        <v>1</v>
      </c>
      <c r="G9" s="886">
        <v>1</v>
      </c>
      <c r="H9" s="887">
        <v>1</v>
      </c>
      <c r="I9" s="888">
        <v>0.17138999999999999</v>
      </c>
      <c r="J9" s="889">
        <v>0.17138999999999999</v>
      </c>
    </row>
    <row r="10" spans="2:10" s="32" customFormat="1" x14ac:dyDescent="0.2">
      <c r="B10" s="890" t="s">
        <v>193</v>
      </c>
      <c r="C10" s="76"/>
      <c r="D10" s="77"/>
      <c r="E10" s="78"/>
      <c r="F10" s="79"/>
      <c r="G10" s="79"/>
      <c r="H10" s="80"/>
      <c r="I10" s="81"/>
      <c r="J10" s="297">
        <v>0.53229499999999996</v>
      </c>
    </row>
    <row r="11" spans="2:10" ht="30" x14ac:dyDescent="0.2">
      <c r="B11" s="298" t="s">
        <v>502</v>
      </c>
      <c r="C11" s="299" t="s">
        <v>124</v>
      </c>
      <c r="D11" s="299" t="s">
        <v>1</v>
      </c>
      <c r="E11" s="299"/>
      <c r="F11" s="299" t="s">
        <v>32</v>
      </c>
      <c r="G11" s="299" t="s">
        <v>519</v>
      </c>
      <c r="H11" s="299" t="s">
        <v>520</v>
      </c>
      <c r="I11" s="299" t="s">
        <v>424</v>
      </c>
      <c r="J11" s="873" t="s">
        <v>517</v>
      </c>
    </row>
    <row r="12" spans="2:10" ht="16" thickBot="1" x14ac:dyDescent="0.25">
      <c r="B12" s="891" t="s">
        <v>498</v>
      </c>
      <c r="C12" s="337">
        <v>1</v>
      </c>
      <c r="D12" s="202" t="s">
        <v>153</v>
      </c>
      <c r="E12" s="352"/>
      <c r="F12" s="203">
        <v>15</v>
      </c>
      <c r="G12" s="205">
        <v>1</v>
      </c>
      <c r="H12" s="206">
        <v>15</v>
      </c>
      <c r="I12" s="98" t="s">
        <v>457</v>
      </c>
      <c r="J12" s="99" t="s">
        <v>457</v>
      </c>
    </row>
    <row r="13" spans="2:10" ht="15" customHeight="1" thickBot="1" x14ac:dyDescent="0.25">
      <c r="B13" s="42"/>
      <c r="C13" s="42"/>
      <c r="D13" s="42"/>
      <c r="E13" s="42"/>
      <c r="F13" s="42"/>
      <c r="G13" s="42"/>
      <c r="H13" s="42"/>
      <c r="I13" s="42"/>
      <c r="J13" s="42"/>
    </row>
    <row r="14" spans="2:10" s="892" customFormat="1" ht="21" customHeight="1" x14ac:dyDescent="0.2">
      <c r="B14" s="1180" t="s">
        <v>690</v>
      </c>
      <c r="C14" s="1181"/>
      <c r="D14" s="1181"/>
      <c r="E14" s="1181"/>
      <c r="F14" s="1181"/>
      <c r="G14" s="1181"/>
      <c r="H14" s="1181"/>
      <c r="I14" s="1181"/>
      <c r="J14" s="1182"/>
    </row>
    <row r="15" spans="2:10" s="36" customFormat="1" ht="10.5" customHeight="1" x14ac:dyDescent="0.2">
      <c r="B15" s="1160"/>
      <c r="C15" s="1161"/>
      <c r="D15" s="1161"/>
      <c r="E15" s="1161"/>
      <c r="F15" s="1161"/>
      <c r="G15" s="1161"/>
      <c r="H15" s="1161"/>
      <c r="I15" s="1161"/>
      <c r="J15" s="1162"/>
    </row>
    <row r="16" spans="2:10" ht="30" x14ac:dyDescent="0.2">
      <c r="B16" s="871" t="s">
        <v>75</v>
      </c>
      <c r="C16" s="872" t="s">
        <v>76</v>
      </c>
      <c r="D16" s="872" t="s">
        <v>1</v>
      </c>
      <c r="E16" s="872" t="s">
        <v>523</v>
      </c>
      <c r="F16" s="872" t="s">
        <v>3</v>
      </c>
      <c r="G16" s="872" t="s">
        <v>515</v>
      </c>
      <c r="H16" s="872" t="s">
        <v>516</v>
      </c>
      <c r="I16" s="872" t="s">
        <v>424</v>
      </c>
      <c r="J16" s="873" t="s">
        <v>517</v>
      </c>
    </row>
    <row r="17" spans="2:10" ht="30" x14ac:dyDescent="0.2">
      <c r="B17" s="893" t="s">
        <v>154</v>
      </c>
      <c r="C17" s="875">
        <v>1</v>
      </c>
      <c r="D17" s="894" t="s">
        <v>155</v>
      </c>
      <c r="E17" s="895">
        <v>1</v>
      </c>
      <c r="F17" s="895">
        <v>1</v>
      </c>
      <c r="G17" s="895">
        <v>1</v>
      </c>
      <c r="H17" s="896">
        <v>1</v>
      </c>
      <c r="I17" s="880">
        <v>0.97990999999999995</v>
      </c>
      <c r="J17" s="881">
        <v>0.97990999999999995</v>
      </c>
    </row>
    <row r="18" spans="2:10" s="34" customFormat="1" ht="27" customHeight="1" x14ac:dyDescent="0.2">
      <c r="B18" s="897" t="s">
        <v>156</v>
      </c>
      <c r="C18" s="898">
        <v>1</v>
      </c>
      <c r="D18" s="899" t="s">
        <v>157</v>
      </c>
      <c r="E18" s="900">
        <v>1</v>
      </c>
      <c r="F18" s="901">
        <v>1</v>
      </c>
      <c r="G18" s="901">
        <v>1</v>
      </c>
      <c r="H18" s="902">
        <v>1</v>
      </c>
      <c r="I18" s="903">
        <v>8.8594999999999993E-2</v>
      </c>
      <c r="J18" s="904">
        <v>8.8594999999999993E-2</v>
      </c>
    </row>
    <row r="19" spans="2:10" x14ac:dyDescent="0.2">
      <c r="B19" s="905" t="s">
        <v>11</v>
      </c>
      <c r="C19" s="883">
        <v>1</v>
      </c>
      <c r="D19" s="884" t="s">
        <v>157</v>
      </c>
      <c r="E19" s="885">
        <v>1</v>
      </c>
      <c r="F19" s="886">
        <v>1</v>
      </c>
      <c r="G19" s="886">
        <v>1</v>
      </c>
      <c r="H19" s="906">
        <v>1</v>
      </c>
      <c r="I19" s="888">
        <v>7.2499999999999995E-2</v>
      </c>
      <c r="J19" s="889">
        <v>7.2499999999999995E-2</v>
      </c>
    </row>
    <row r="20" spans="2:10" s="32" customFormat="1" x14ac:dyDescent="0.2">
      <c r="B20" s="890" t="s">
        <v>193</v>
      </c>
      <c r="C20" s="76"/>
      <c r="D20" s="77"/>
      <c r="E20" s="78"/>
      <c r="F20" s="79"/>
      <c r="G20" s="79"/>
      <c r="H20" s="80"/>
      <c r="I20" s="81"/>
      <c r="J20" s="297">
        <v>1.141005</v>
      </c>
    </row>
    <row r="21" spans="2:10" ht="30" x14ac:dyDescent="0.2">
      <c r="B21" s="298" t="s">
        <v>123</v>
      </c>
      <c r="C21" s="299" t="s">
        <v>124</v>
      </c>
      <c r="D21" s="299" t="s">
        <v>1</v>
      </c>
      <c r="E21" s="299"/>
      <c r="F21" s="299" t="s">
        <v>32</v>
      </c>
      <c r="G21" s="299" t="s">
        <v>519</v>
      </c>
      <c r="H21" s="299" t="s">
        <v>520</v>
      </c>
      <c r="I21" s="299" t="s">
        <v>424</v>
      </c>
      <c r="J21" s="873" t="s">
        <v>517</v>
      </c>
    </row>
    <row r="22" spans="2:10" ht="16" thickBot="1" x14ac:dyDescent="0.25">
      <c r="B22" s="907" t="s">
        <v>33</v>
      </c>
      <c r="C22" s="908">
        <v>1</v>
      </c>
      <c r="D22" s="909" t="s">
        <v>158</v>
      </c>
      <c r="E22" s="910"/>
      <c r="F22" s="911">
        <v>10</v>
      </c>
      <c r="G22" s="912">
        <v>2</v>
      </c>
      <c r="H22" s="913">
        <v>20</v>
      </c>
      <c r="I22" s="914" t="s">
        <v>457</v>
      </c>
      <c r="J22" s="915" t="s">
        <v>457</v>
      </c>
    </row>
    <row r="24" spans="2:10" x14ac:dyDescent="0.2">
      <c r="B24" s="1179" t="s">
        <v>525</v>
      </c>
      <c r="C24" s="1179"/>
      <c r="D24" s="1179"/>
      <c r="E24" s="1179"/>
      <c r="F24" s="1179"/>
      <c r="G24" s="1179"/>
      <c r="H24" s="1179"/>
      <c r="I24" s="1179"/>
      <c r="J24" s="1179"/>
    </row>
    <row r="32" spans="2:10" s="34" customFormat="1" ht="27" customHeight="1" x14ac:dyDescent="0.2">
      <c r="B32" s="33"/>
      <c r="C32" s="33"/>
      <c r="D32" s="33"/>
      <c r="E32" s="33"/>
      <c r="F32" s="33"/>
      <c r="G32" s="33"/>
      <c r="H32" s="33"/>
      <c r="I32" s="33"/>
      <c r="J32" s="33"/>
    </row>
    <row r="44" spans="2:10" s="34" customFormat="1" ht="27" customHeight="1" x14ac:dyDescent="0.2">
      <c r="B44" s="33"/>
      <c r="C44" s="33"/>
      <c r="D44" s="33"/>
      <c r="E44" s="33"/>
      <c r="F44" s="33"/>
      <c r="G44" s="33"/>
      <c r="H44" s="33"/>
      <c r="I44" s="33"/>
      <c r="J44" s="33"/>
    </row>
  </sheetData>
  <mergeCells count="5">
    <mergeCell ref="B24:J24"/>
    <mergeCell ref="B3:J3"/>
    <mergeCell ref="B14:J14"/>
    <mergeCell ref="B1:J1"/>
    <mergeCell ref="B15:J15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633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751" t="s">
        <v>144</v>
      </c>
      <c r="C4" s="397">
        <v>1</v>
      </c>
      <c r="D4" s="838" t="s">
        <v>159</v>
      </c>
      <c r="E4" s="840">
        <v>1</v>
      </c>
      <c r="F4" s="840">
        <v>1</v>
      </c>
      <c r="G4" s="840">
        <v>5</v>
      </c>
      <c r="H4" s="401">
        <v>5</v>
      </c>
      <c r="I4" s="724">
        <v>8.4534999999999999E-2</v>
      </c>
      <c r="J4" s="725">
        <v>0.42267500000000002</v>
      </c>
    </row>
    <row r="5" spans="2:10" s="32" customFormat="1" x14ac:dyDescent="0.2">
      <c r="B5" s="407" t="s">
        <v>193</v>
      </c>
      <c r="C5" s="726"/>
      <c r="D5" s="727"/>
      <c r="E5" s="728"/>
      <c r="F5" s="729"/>
      <c r="G5" s="729"/>
      <c r="H5" s="410"/>
      <c r="I5" s="730"/>
      <c r="J5" s="731">
        <v>0.42267500000000002</v>
      </c>
    </row>
    <row r="6" spans="2:10" ht="30" x14ac:dyDescent="0.2">
      <c r="B6" s="709" t="s">
        <v>502</v>
      </c>
      <c r="C6" s="710" t="s">
        <v>124</v>
      </c>
      <c r="D6" s="710" t="s">
        <v>1</v>
      </c>
      <c r="E6" s="710"/>
      <c r="F6" s="710" t="s">
        <v>32</v>
      </c>
      <c r="G6" s="710" t="s">
        <v>519</v>
      </c>
      <c r="H6" s="710" t="s">
        <v>520</v>
      </c>
      <c r="I6" s="57" t="s">
        <v>424</v>
      </c>
      <c r="J6" s="58" t="s">
        <v>517</v>
      </c>
    </row>
    <row r="7" spans="2:10" ht="31" thickBot="1" x14ac:dyDescent="0.25">
      <c r="B7" s="859" t="s">
        <v>33</v>
      </c>
      <c r="C7" s="860">
        <v>1</v>
      </c>
      <c r="D7" s="861" t="s">
        <v>160</v>
      </c>
      <c r="E7" s="862"/>
      <c r="F7" s="863">
        <v>10</v>
      </c>
      <c r="G7" s="864">
        <v>5</v>
      </c>
      <c r="H7" s="865">
        <v>50</v>
      </c>
      <c r="I7" s="739" t="s">
        <v>457</v>
      </c>
      <c r="J7" s="740" t="s">
        <v>457</v>
      </c>
    </row>
    <row r="8" spans="2:10" x14ac:dyDescent="0.2">
      <c r="B8" s="866"/>
      <c r="C8" s="867"/>
      <c r="D8" s="866"/>
      <c r="E8" s="867"/>
      <c r="F8" s="867"/>
      <c r="G8" s="867"/>
      <c r="H8" s="868"/>
      <c r="I8" s="869"/>
      <c r="J8" s="869"/>
    </row>
    <row r="9" spans="2:10" ht="15" customHeight="1" x14ac:dyDescent="0.2">
      <c r="B9" s="2" t="s">
        <v>525</v>
      </c>
      <c r="C9" s="2"/>
      <c r="D9" s="2"/>
      <c r="E9" s="2"/>
      <c r="F9" s="2"/>
      <c r="G9" s="2"/>
      <c r="H9" s="2"/>
      <c r="I9" s="2"/>
      <c r="J9" s="2"/>
    </row>
    <row r="10" spans="2:10" ht="16.5" customHeight="1" x14ac:dyDescent="0.2">
      <c r="B10" s="1179" t="s">
        <v>727</v>
      </c>
      <c r="C10" s="1179"/>
      <c r="D10" s="1179"/>
      <c r="E10" s="1179"/>
      <c r="F10" s="1179"/>
      <c r="G10" s="1179"/>
      <c r="H10" s="1179"/>
      <c r="I10" s="1179"/>
      <c r="J10" s="1179"/>
    </row>
    <row r="11" spans="2:10" ht="15.75" customHeight="1" x14ac:dyDescent="0.2">
      <c r="B11" s="1179"/>
      <c r="C11" s="1179"/>
      <c r="D11" s="1179"/>
      <c r="E11" s="1179"/>
      <c r="F11" s="1179"/>
      <c r="G11" s="1179"/>
      <c r="H11" s="1179"/>
      <c r="I11" s="1179"/>
      <c r="J11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1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634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392" t="s">
        <v>75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852" t="s">
        <v>527</v>
      </c>
      <c r="C4" s="853"/>
      <c r="D4" s="854"/>
      <c r="E4" s="855"/>
      <c r="F4" s="855"/>
      <c r="G4" s="856"/>
      <c r="H4" s="857"/>
      <c r="I4" s="857"/>
      <c r="J4" s="858"/>
    </row>
    <row r="5" spans="2:10" ht="30" x14ac:dyDescent="0.2">
      <c r="B5" s="824" t="s">
        <v>528</v>
      </c>
      <c r="C5" s="825"/>
      <c r="D5" s="826"/>
      <c r="E5" s="827"/>
      <c r="F5" s="827"/>
      <c r="G5" s="828"/>
      <c r="H5" s="455"/>
      <c r="I5" s="455"/>
      <c r="J5" s="829"/>
    </row>
    <row r="6" spans="2:10" s="35" customFormat="1" x14ac:dyDescent="0.2">
      <c r="B6" s="830" t="s">
        <v>144</v>
      </c>
      <c r="C6" s="831">
        <v>1</v>
      </c>
      <c r="D6" s="786" t="s">
        <v>161</v>
      </c>
      <c r="E6" s="787">
        <v>1</v>
      </c>
      <c r="F6" s="832">
        <v>1</v>
      </c>
      <c r="G6" s="832">
        <v>10</v>
      </c>
      <c r="H6" s="788">
        <v>10</v>
      </c>
      <c r="I6" s="789">
        <v>8.4534999999999999E-2</v>
      </c>
      <c r="J6" s="790">
        <v>0.84535000000000005</v>
      </c>
    </row>
    <row r="7" spans="2:10" s="32" customFormat="1" x14ac:dyDescent="0.2">
      <c r="B7" s="407" t="s">
        <v>193</v>
      </c>
      <c r="C7" s="726"/>
      <c r="D7" s="727"/>
      <c r="E7" s="728"/>
      <c r="F7" s="729"/>
      <c r="G7" s="729"/>
      <c r="H7" s="410"/>
      <c r="I7" s="730"/>
      <c r="J7" s="731">
        <v>0.84535000000000005</v>
      </c>
    </row>
    <row r="8" spans="2:10" ht="30" x14ac:dyDescent="0.2">
      <c r="B8" s="392" t="s">
        <v>502</v>
      </c>
      <c r="C8" s="57" t="s">
        <v>124</v>
      </c>
      <c r="D8" s="57" t="s">
        <v>1</v>
      </c>
      <c r="E8" s="57"/>
      <c r="F8" s="57" t="s">
        <v>32</v>
      </c>
      <c r="G8" s="57" t="s">
        <v>519</v>
      </c>
      <c r="H8" s="57" t="s">
        <v>520</v>
      </c>
      <c r="I8" s="57" t="s">
        <v>424</v>
      </c>
      <c r="J8" s="58" t="s">
        <v>517</v>
      </c>
    </row>
    <row r="9" spans="2:10" ht="16" thickBot="1" x14ac:dyDescent="0.25">
      <c r="B9" s="767" t="s">
        <v>498</v>
      </c>
      <c r="C9" s="778">
        <v>1</v>
      </c>
      <c r="D9" s="734" t="s">
        <v>529</v>
      </c>
      <c r="E9" s="770"/>
      <c r="F9" s="736">
        <v>10</v>
      </c>
      <c r="G9" s="737">
        <v>10</v>
      </c>
      <c r="H9" s="738">
        <v>100</v>
      </c>
      <c r="I9" s="739" t="s">
        <v>457</v>
      </c>
      <c r="J9" s="740" t="s">
        <v>457</v>
      </c>
    </row>
    <row r="11" spans="2:10" x14ac:dyDescent="0.2">
      <c r="B11" s="1179" t="s">
        <v>525</v>
      </c>
      <c r="C11" s="1179"/>
      <c r="D11" s="1179"/>
      <c r="E11" s="1179"/>
      <c r="F11" s="1179"/>
      <c r="G11" s="1179"/>
      <c r="H11" s="1179"/>
      <c r="I11" s="1179"/>
      <c r="J11" s="1179"/>
    </row>
    <row r="12" spans="2:10" x14ac:dyDescent="0.2">
      <c r="B12" s="1179" t="s">
        <v>726</v>
      </c>
      <c r="C12" s="1179"/>
      <c r="D12" s="1179"/>
      <c r="E12" s="1179"/>
      <c r="F12" s="1179"/>
      <c r="G12" s="1179"/>
      <c r="H12" s="1179"/>
      <c r="I12" s="1179"/>
      <c r="J12" s="1179"/>
    </row>
    <row r="13" spans="2:10" x14ac:dyDescent="0.2">
      <c r="B13" s="1179"/>
      <c r="C13" s="1179"/>
      <c r="D13" s="1179"/>
      <c r="E13" s="1179"/>
      <c r="F13" s="1179"/>
      <c r="G13" s="1179"/>
      <c r="H13" s="1179"/>
      <c r="I13" s="1179"/>
      <c r="J13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11:J11"/>
    <mergeCell ref="B12:J1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635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ht="30" x14ac:dyDescent="0.2">
      <c r="B4" s="824" t="s">
        <v>611</v>
      </c>
      <c r="C4" s="825"/>
      <c r="D4" s="826"/>
      <c r="E4" s="827"/>
      <c r="F4" s="827"/>
      <c r="G4" s="828"/>
      <c r="H4" s="455"/>
      <c r="I4" s="455"/>
      <c r="J4" s="829"/>
    </row>
    <row r="5" spans="2:10" s="35" customFormat="1" x14ac:dyDescent="0.2">
      <c r="B5" s="830" t="s">
        <v>144</v>
      </c>
      <c r="C5" s="831">
        <v>0.5</v>
      </c>
      <c r="D5" s="786" t="s">
        <v>550</v>
      </c>
      <c r="E5" s="832">
        <v>1</v>
      </c>
      <c r="F5" s="832">
        <v>1</v>
      </c>
      <c r="G5" s="832">
        <v>6</v>
      </c>
      <c r="H5" s="788">
        <v>6</v>
      </c>
      <c r="I5" s="789">
        <v>8.4534999999999999E-2</v>
      </c>
      <c r="J5" s="790">
        <v>0.25360499999999997</v>
      </c>
    </row>
    <row r="6" spans="2:10" ht="30" x14ac:dyDescent="0.2">
      <c r="B6" s="824" t="s">
        <v>612</v>
      </c>
      <c r="C6" s="825"/>
      <c r="D6" s="826"/>
      <c r="E6" s="827"/>
      <c r="F6" s="827"/>
      <c r="G6" s="828"/>
      <c r="H6" s="455"/>
      <c r="I6" s="455"/>
      <c r="J6" s="829"/>
    </row>
    <row r="7" spans="2:10" ht="15" customHeight="1" x14ac:dyDescent="0.2">
      <c r="B7" s="833" t="s">
        <v>162</v>
      </c>
      <c r="C7" s="834"/>
      <c r="D7" s="834"/>
      <c r="E7" s="834"/>
      <c r="F7" s="834"/>
      <c r="G7" s="834"/>
      <c r="H7" s="834"/>
      <c r="I7" s="834"/>
      <c r="J7" s="835"/>
    </row>
    <row r="8" spans="2:10" x14ac:dyDescent="0.2">
      <c r="B8" s="836" t="s">
        <v>551</v>
      </c>
      <c r="C8" s="837">
        <v>0.5</v>
      </c>
      <c r="D8" s="838" t="s">
        <v>164</v>
      </c>
      <c r="E8" s="839">
        <v>1</v>
      </c>
      <c r="F8" s="839">
        <v>2</v>
      </c>
      <c r="G8" s="840">
        <v>1</v>
      </c>
      <c r="H8" s="1139">
        <v>2</v>
      </c>
      <c r="I8" s="1140">
        <v>0.27332499999999998</v>
      </c>
      <c r="J8" s="1141">
        <v>0.27332499999999998</v>
      </c>
    </row>
    <row r="9" spans="2:10" x14ac:dyDescent="0.2">
      <c r="B9" s="751" t="s">
        <v>79</v>
      </c>
      <c r="C9" s="837">
        <v>0.5</v>
      </c>
      <c r="D9" s="398" t="s">
        <v>165</v>
      </c>
      <c r="E9" s="440">
        <v>1</v>
      </c>
      <c r="F9" s="400">
        <v>1</v>
      </c>
      <c r="G9" s="400">
        <v>1</v>
      </c>
      <c r="H9" s="1139">
        <v>1</v>
      </c>
      <c r="I9" s="1140">
        <v>0.30275999999999997</v>
      </c>
      <c r="J9" s="1141">
        <v>0.15137999999999999</v>
      </c>
    </row>
    <row r="10" spans="2:10" x14ac:dyDescent="0.2">
      <c r="B10" s="108" t="s">
        <v>80</v>
      </c>
      <c r="C10" s="837">
        <v>0.5</v>
      </c>
      <c r="D10" s="421" t="s">
        <v>165</v>
      </c>
      <c r="E10" s="440">
        <v>1</v>
      </c>
      <c r="F10" s="440">
        <v>1</v>
      </c>
      <c r="G10" s="440">
        <v>1</v>
      </c>
      <c r="H10" s="1139">
        <v>1</v>
      </c>
      <c r="I10" s="1140">
        <v>1.1759499999999998</v>
      </c>
      <c r="J10" s="1141">
        <v>0.58797499999999991</v>
      </c>
    </row>
    <row r="11" spans="2:10" x14ac:dyDescent="0.2">
      <c r="B11" s="841" t="s">
        <v>166</v>
      </c>
      <c r="C11" s="842"/>
      <c r="D11" s="842"/>
      <c r="E11" s="842"/>
      <c r="F11" s="842"/>
      <c r="G11" s="842"/>
      <c r="H11" s="842"/>
      <c r="I11" s="1145"/>
      <c r="J11" s="1142"/>
    </row>
    <row r="12" spans="2:10" x14ac:dyDescent="0.2">
      <c r="B12" s="836" t="s">
        <v>167</v>
      </c>
      <c r="C12" s="837">
        <v>0.5</v>
      </c>
      <c r="D12" s="838" t="s">
        <v>168</v>
      </c>
      <c r="E12" s="839">
        <v>1</v>
      </c>
      <c r="F12" s="839">
        <v>2</v>
      </c>
      <c r="G12" s="840">
        <v>1</v>
      </c>
      <c r="H12" s="1139">
        <v>2</v>
      </c>
      <c r="I12" s="1140">
        <v>0.44862999999999997</v>
      </c>
      <c r="J12" s="1141">
        <v>0.44862999999999997</v>
      </c>
    </row>
    <row r="13" spans="2:10" x14ac:dyDescent="0.2">
      <c r="B13" s="836" t="s">
        <v>551</v>
      </c>
      <c r="C13" s="837">
        <v>0.5</v>
      </c>
      <c r="D13" s="838" t="s">
        <v>164</v>
      </c>
      <c r="E13" s="839">
        <v>1</v>
      </c>
      <c r="F13" s="839">
        <v>2</v>
      </c>
      <c r="G13" s="840">
        <v>1</v>
      </c>
      <c r="H13" s="1139">
        <v>2</v>
      </c>
      <c r="I13" s="1140">
        <v>0.27332499999999998</v>
      </c>
      <c r="J13" s="1141">
        <v>0.27332499999999998</v>
      </c>
    </row>
    <row r="14" spans="2:10" x14ac:dyDescent="0.2">
      <c r="B14" s="751" t="s">
        <v>79</v>
      </c>
      <c r="C14" s="837">
        <v>0.5</v>
      </c>
      <c r="D14" s="398" t="s">
        <v>165</v>
      </c>
      <c r="E14" s="440">
        <v>1</v>
      </c>
      <c r="F14" s="400">
        <v>1</v>
      </c>
      <c r="G14" s="400">
        <v>1</v>
      </c>
      <c r="H14" s="1139">
        <v>1</v>
      </c>
      <c r="I14" s="1140">
        <v>0.30275999999999997</v>
      </c>
      <c r="J14" s="1141">
        <v>0.15137999999999999</v>
      </c>
    </row>
    <row r="15" spans="2:10" x14ac:dyDescent="0.2">
      <c r="B15" s="108" t="s">
        <v>80</v>
      </c>
      <c r="C15" s="837">
        <v>0.5</v>
      </c>
      <c r="D15" s="421" t="s">
        <v>165</v>
      </c>
      <c r="E15" s="440">
        <v>1</v>
      </c>
      <c r="F15" s="440">
        <v>1</v>
      </c>
      <c r="G15" s="440">
        <v>1</v>
      </c>
      <c r="H15" s="1139">
        <v>1</v>
      </c>
      <c r="I15" s="1143">
        <v>1.1759499999999998</v>
      </c>
      <c r="J15" s="1144">
        <v>0.58797499999999991</v>
      </c>
    </row>
    <row r="16" spans="2:10" s="37" customFormat="1" ht="27" customHeight="1" x14ac:dyDescent="0.2">
      <c r="B16" s="843" t="s">
        <v>193</v>
      </c>
      <c r="C16" s="844"/>
      <c r="D16" s="845"/>
      <c r="E16" s="846"/>
      <c r="F16" s="847"/>
      <c r="G16" s="847"/>
      <c r="H16" s="848"/>
      <c r="I16" s="849"/>
      <c r="J16" s="850">
        <v>2.727595</v>
      </c>
    </row>
    <row r="17" spans="2:10" ht="30" x14ac:dyDescent="0.2">
      <c r="B17" s="392" t="s">
        <v>502</v>
      </c>
      <c r="C17" s="57" t="s">
        <v>124</v>
      </c>
      <c r="D17" s="57" t="s">
        <v>1</v>
      </c>
      <c r="E17" s="57"/>
      <c r="F17" s="57" t="s">
        <v>32</v>
      </c>
      <c r="G17" s="57" t="s">
        <v>519</v>
      </c>
      <c r="H17" s="57" t="s">
        <v>520</v>
      </c>
      <c r="I17" s="57" t="s">
        <v>424</v>
      </c>
      <c r="J17" s="58" t="s">
        <v>517</v>
      </c>
    </row>
    <row r="18" spans="2:10" x14ac:dyDescent="0.2">
      <c r="B18" s="1137" t="s">
        <v>498</v>
      </c>
      <c r="C18" s="406">
        <v>0.5</v>
      </c>
      <c r="D18" s="421" t="s">
        <v>169</v>
      </c>
      <c r="E18" s="53"/>
      <c r="F18" s="440">
        <v>10</v>
      </c>
      <c r="G18" s="400">
        <v>6</v>
      </c>
      <c r="H18" s="401">
        <v>60</v>
      </c>
      <c r="I18" s="422" t="s">
        <v>457</v>
      </c>
      <c r="J18" s="423" t="s">
        <v>457</v>
      </c>
    </row>
    <row r="19" spans="2:10" ht="16" thickBot="1" x14ac:dyDescent="0.25">
      <c r="B19" s="1138" t="s">
        <v>498</v>
      </c>
      <c r="C19" s="778">
        <v>0.5</v>
      </c>
      <c r="D19" s="734" t="s">
        <v>170</v>
      </c>
      <c r="E19" s="770"/>
      <c r="F19" s="851">
        <v>20</v>
      </c>
      <c r="G19" s="737">
        <v>1</v>
      </c>
      <c r="H19" s="738">
        <v>20</v>
      </c>
      <c r="I19" s="739" t="s">
        <v>457</v>
      </c>
      <c r="J19" s="740" t="s">
        <v>457</v>
      </c>
    </row>
    <row r="21" spans="2:10" x14ac:dyDescent="0.2">
      <c r="B21" s="1179" t="s">
        <v>525</v>
      </c>
      <c r="C21" s="1179"/>
      <c r="D21" s="1179"/>
      <c r="E21" s="1179"/>
      <c r="F21" s="1179"/>
      <c r="G21" s="1179"/>
      <c r="H21" s="1179"/>
      <c r="I21" s="1179"/>
      <c r="J21" s="1179"/>
    </row>
    <row r="22" spans="2:10" ht="15" customHeight="1" x14ac:dyDescent="0.2">
      <c r="B22" s="1179" t="s">
        <v>726</v>
      </c>
      <c r="C22" s="1179"/>
      <c r="D22" s="1179"/>
      <c r="E22" s="1179"/>
      <c r="F22" s="1179"/>
      <c r="G22" s="1179"/>
      <c r="H22" s="1179"/>
      <c r="I22" s="1179"/>
      <c r="J22" s="1179"/>
    </row>
    <row r="23" spans="2:10" x14ac:dyDescent="0.2">
      <c r="B23" s="1179"/>
      <c r="C23" s="1179"/>
      <c r="D23" s="1179"/>
      <c r="E23" s="1179"/>
      <c r="F23" s="1179"/>
      <c r="G23" s="1179"/>
      <c r="H23" s="1179"/>
      <c r="I23" s="1179"/>
      <c r="J23" s="1179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21:J21"/>
    <mergeCell ref="B22:J2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9.1640625" style="1" customWidth="1"/>
    <col min="10" max="10" width="8.83203125" style="1"/>
    <col min="11" max="16384" width="8.83203125" style="31"/>
  </cols>
  <sheetData>
    <row r="1" spans="2:10" s="34" customFormat="1" ht="27" customHeight="1" x14ac:dyDescent="0.2">
      <c r="B1" s="1186" t="s">
        <v>636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s="35" customFormat="1" x14ac:dyDescent="0.2">
      <c r="B4" s="518" t="s">
        <v>97</v>
      </c>
      <c r="C4" s="623">
        <v>1</v>
      </c>
      <c r="D4" s="177" t="s">
        <v>171</v>
      </c>
      <c r="E4" s="621">
        <v>1</v>
      </c>
      <c r="F4" s="621">
        <v>1</v>
      </c>
      <c r="G4" s="521">
        <v>1</v>
      </c>
      <c r="H4" s="90">
        <v>1</v>
      </c>
      <c r="I4" s="179">
        <v>0.73949999999999994</v>
      </c>
      <c r="J4" s="180">
        <v>0.73949999999999994</v>
      </c>
    </row>
    <row r="5" spans="2:10" s="35" customFormat="1" x14ac:dyDescent="0.2">
      <c r="B5" s="619" t="s">
        <v>99</v>
      </c>
      <c r="C5" s="623">
        <v>1</v>
      </c>
      <c r="D5" s="523" t="s">
        <v>100</v>
      </c>
      <c r="E5" s="621">
        <v>1</v>
      </c>
      <c r="F5" s="621">
        <v>1</v>
      </c>
      <c r="G5" s="521">
        <v>1</v>
      </c>
      <c r="H5" s="90">
        <v>1</v>
      </c>
      <c r="I5" s="179">
        <v>0.57999999999999996</v>
      </c>
      <c r="J5" s="180">
        <v>0.57999999999999996</v>
      </c>
    </row>
    <row r="6" spans="2:10" s="35" customFormat="1" x14ac:dyDescent="0.2">
      <c r="B6" s="619" t="s">
        <v>144</v>
      </c>
      <c r="C6" s="623">
        <v>1</v>
      </c>
      <c r="D6" s="177" t="s">
        <v>172</v>
      </c>
      <c r="E6" s="89">
        <v>8</v>
      </c>
      <c r="F6" s="89">
        <v>1</v>
      </c>
      <c r="G6" s="521">
        <v>1</v>
      </c>
      <c r="H6" s="90">
        <v>8</v>
      </c>
      <c r="I6" s="179">
        <v>8.4534999999999999E-2</v>
      </c>
      <c r="J6" s="180">
        <v>0.67627999999999999</v>
      </c>
    </row>
    <row r="7" spans="2:10" s="35" customFormat="1" x14ac:dyDescent="0.2">
      <c r="B7" s="791" t="s">
        <v>173</v>
      </c>
      <c r="C7" s="792"/>
      <c r="D7" s="793"/>
      <c r="E7" s="675"/>
      <c r="F7" s="675"/>
      <c r="G7" s="525"/>
      <c r="H7" s="578"/>
      <c r="I7" s="578"/>
      <c r="J7" s="571"/>
    </row>
    <row r="8" spans="2:10" s="35" customFormat="1" x14ac:dyDescent="0.2">
      <c r="B8" s="522" t="s">
        <v>79</v>
      </c>
      <c r="C8" s="623">
        <v>1</v>
      </c>
      <c r="D8" s="620" t="s">
        <v>174</v>
      </c>
      <c r="E8" s="794">
        <v>1</v>
      </c>
      <c r="F8" s="521">
        <v>1</v>
      </c>
      <c r="G8" s="521">
        <v>1</v>
      </c>
      <c r="H8" s="90">
        <v>1</v>
      </c>
      <c r="I8" s="179">
        <v>0.30275999999999997</v>
      </c>
      <c r="J8" s="180">
        <v>0.30275999999999997</v>
      </c>
    </row>
    <row r="9" spans="2:10" s="35" customFormat="1" ht="30" x14ac:dyDescent="0.2">
      <c r="B9" s="619" t="s">
        <v>89</v>
      </c>
      <c r="C9" s="623">
        <v>1</v>
      </c>
      <c r="D9" s="620" t="s">
        <v>175</v>
      </c>
      <c r="E9" s="521">
        <v>1</v>
      </c>
      <c r="F9" s="794">
        <v>1</v>
      </c>
      <c r="G9" s="521">
        <v>1</v>
      </c>
      <c r="H9" s="90">
        <v>1</v>
      </c>
      <c r="I9" s="179">
        <v>1.214375</v>
      </c>
      <c r="J9" s="180">
        <v>1.214375</v>
      </c>
    </row>
    <row r="10" spans="2:10" s="35" customFormat="1" ht="30" x14ac:dyDescent="0.2">
      <c r="B10" s="533" t="s">
        <v>176</v>
      </c>
      <c r="C10" s="623">
        <v>1</v>
      </c>
      <c r="D10" s="620" t="s">
        <v>177</v>
      </c>
      <c r="E10" s="621">
        <v>0.25</v>
      </c>
      <c r="F10" s="621">
        <v>4</v>
      </c>
      <c r="G10" s="521">
        <v>1</v>
      </c>
      <c r="H10" s="90">
        <v>1</v>
      </c>
      <c r="I10" s="179">
        <v>7.2257849999999992</v>
      </c>
      <c r="J10" s="180">
        <v>7.2257849999999992</v>
      </c>
    </row>
    <row r="11" spans="2:10" s="35" customFormat="1" x14ac:dyDescent="0.2">
      <c r="B11" s="795" t="s">
        <v>178</v>
      </c>
      <c r="C11" s="792"/>
      <c r="D11" s="793"/>
      <c r="E11" s="675"/>
      <c r="F11" s="675"/>
      <c r="G11" s="525"/>
      <c r="H11" s="578"/>
      <c r="I11" s="578"/>
      <c r="J11" s="571"/>
    </row>
    <row r="12" spans="2:10" s="35" customFormat="1" ht="30" x14ac:dyDescent="0.2">
      <c r="B12" s="619" t="s">
        <v>89</v>
      </c>
      <c r="C12" s="623">
        <v>0.2</v>
      </c>
      <c r="D12" s="177" t="s">
        <v>179</v>
      </c>
      <c r="E12" s="370">
        <v>4</v>
      </c>
      <c r="F12" s="89">
        <v>1</v>
      </c>
      <c r="G12" s="89">
        <v>1</v>
      </c>
      <c r="H12" s="90">
        <v>4</v>
      </c>
      <c r="I12" s="179">
        <v>1.214375</v>
      </c>
      <c r="J12" s="180">
        <v>0.97150000000000003</v>
      </c>
    </row>
    <row r="13" spans="2:10" s="35" customFormat="1" ht="30" x14ac:dyDescent="0.2">
      <c r="B13" s="619" t="s">
        <v>531</v>
      </c>
      <c r="C13" s="623">
        <v>0.2</v>
      </c>
      <c r="D13" s="620" t="s">
        <v>181</v>
      </c>
      <c r="E13" s="621">
        <v>1</v>
      </c>
      <c r="F13" s="621">
        <v>1</v>
      </c>
      <c r="G13" s="521">
        <v>1</v>
      </c>
      <c r="H13" s="90">
        <v>1</v>
      </c>
      <c r="I13" s="179">
        <v>1.5399</v>
      </c>
      <c r="J13" s="180">
        <v>0.30798000000000003</v>
      </c>
    </row>
    <row r="14" spans="2:10" s="35" customFormat="1" ht="15" customHeight="1" x14ac:dyDescent="0.2">
      <c r="B14" s="518" t="s">
        <v>182</v>
      </c>
      <c r="C14" s="623">
        <v>0.2</v>
      </c>
      <c r="D14" s="620" t="s">
        <v>183</v>
      </c>
      <c r="E14" s="621">
        <v>2</v>
      </c>
      <c r="F14" s="621">
        <v>1</v>
      </c>
      <c r="G14" s="521">
        <v>1</v>
      </c>
      <c r="H14" s="90">
        <v>2</v>
      </c>
      <c r="I14" s="179">
        <v>7.8445000000000001E-2</v>
      </c>
      <c r="J14" s="180">
        <v>3.1378000000000003E-2</v>
      </c>
    </row>
    <row r="15" spans="2:10" s="35" customFormat="1" ht="30" x14ac:dyDescent="0.2">
      <c r="B15" s="619" t="s">
        <v>531</v>
      </c>
      <c r="C15" s="623">
        <v>0.2</v>
      </c>
      <c r="D15" s="620" t="s">
        <v>184</v>
      </c>
      <c r="E15" s="621">
        <v>1</v>
      </c>
      <c r="F15" s="621">
        <v>1</v>
      </c>
      <c r="G15" s="521">
        <v>1</v>
      </c>
      <c r="H15" s="90">
        <v>1</v>
      </c>
      <c r="I15" s="179">
        <v>1.5399</v>
      </c>
      <c r="J15" s="180">
        <v>0.30798000000000003</v>
      </c>
    </row>
    <row r="16" spans="2:10" s="34" customFormat="1" ht="27" customHeight="1" x14ac:dyDescent="0.2">
      <c r="B16" s="796" t="s">
        <v>55</v>
      </c>
      <c r="C16" s="797">
        <v>0.2</v>
      </c>
      <c r="D16" s="798" t="s">
        <v>185</v>
      </c>
      <c r="E16" s="799">
        <v>1</v>
      </c>
      <c r="F16" s="799">
        <v>1</v>
      </c>
      <c r="G16" s="551">
        <v>1</v>
      </c>
      <c r="H16" s="225">
        <v>1</v>
      </c>
      <c r="I16" s="219">
        <v>0.53388999999999998</v>
      </c>
      <c r="J16" s="220">
        <v>0.106778</v>
      </c>
    </row>
    <row r="17" spans="2:10" s="35" customFormat="1" x14ac:dyDescent="0.2">
      <c r="B17" s="622" t="s">
        <v>11</v>
      </c>
      <c r="C17" s="623">
        <v>0.2</v>
      </c>
      <c r="D17" s="620" t="s">
        <v>186</v>
      </c>
      <c r="E17" s="621">
        <v>1</v>
      </c>
      <c r="F17" s="621">
        <v>1</v>
      </c>
      <c r="G17" s="521">
        <v>1</v>
      </c>
      <c r="H17" s="90">
        <v>1</v>
      </c>
      <c r="I17" s="179">
        <v>7.2499999999999995E-2</v>
      </c>
      <c r="J17" s="180">
        <v>1.4499999999999999E-2</v>
      </c>
    </row>
    <row r="18" spans="2:10" s="35" customFormat="1" ht="30" x14ac:dyDescent="0.2">
      <c r="B18" s="619" t="s">
        <v>531</v>
      </c>
      <c r="C18" s="623">
        <v>0.2</v>
      </c>
      <c r="D18" s="620" t="s">
        <v>187</v>
      </c>
      <c r="E18" s="621">
        <v>1</v>
      </c>
      <c r="F18" s="621">
        <v>1</v>
      </c>
      <c r="G18" s="521">
        <v>1</v>
      </c>
      <c r="H18" s="90">
        <v>1</v>
      </c>
      <c r="I18" s="179">
        <v>1.5399</v>
      </c>
      <c r="J18" s="180">
        <v>0.30798000000000003</v>
      </c>
    </row>
    <row r="19" spans="2:10" s="35" customFormat="1" ht="15" customHeight="1" x14ac:dyDescent="0.2">
      <c r="B19" s="518" t="s">
        <v>182</v>
      </c>
      <c r="C19" s="623">
        <v>0.2</v>
      </c>
      <c r="D19" s="620" t="s">
        <v>183</v>
      </c>
      <c r="E19" s="621">
        <v>2</v>
      </c>
      <c r="F19" s="621">
        <v>1</v>
      </c>
      <c r="G19" s="521">
        <v>1</v>
      </c>
      <c r="H19" s="90">
        <v>2</v>
      </c>
      <c r="I19" s="179">
        <v>7.8445000000000001E-2</v>
      </c>
      <c r="J19" s="180">
        <v>3.1378000000000003E-2</v>
      </c>
    </row>
    <row r="20" spans="2:10" s="35" customFormat="1" ht="45" x14ac:dyDescent="0.2">
      <c r="B20" s="619" t="s">
        <v>531</v>
      </c>
      <c r="C20" s="530">
        <v>0.1</v>
      </c>
      <c r="D20" s="620" t="s">
        <v>532</v>
      </c>
      <c r="E20" s="621">
        <v>1</v>
      </c>
      <c r="F20" s="621">
        <v>12</v>
      </c>
      <c r="G20" s="521">
        <v>1</v>
      </c>
      <c r="H20" s="90">
        <v>12</v>
      </c>
      <c r="I20" s="179">
        <v>1.5399</v>
      </c>
      <c r="J20" s="180">
        <v>1.8478800000000004</v>
      </c>
    </row>
    <row r="21" spans="2:10" s="35" customFormat="1" ht="30" x14ac:dyDescent="0.2">
      <c r="B21" s="572" t="s">
        <v>55</v>
      </c>
      <c r="C21" s="623">
        <v>0.1</v>
      </c>
      <c r="D21" s="620" t="s">
        <v>188</v>
      </c>
      <c r="E21" s="621">
        <v>1</v>
      </c>
      <c r="F21" s="621">
        <v>12</v>
      </c>
      <c r="G21" s="521">
        <v>1</v>
      </c>
      <c r="H21" s="90">
        <v>12</v>
      </c>
      <c r="I21" s="179">
        <v>0.53388999999999998</v>
      </c>
      <c r="J21" s="180">
        <v>0.64066800000000002</v>
      </c>
    </row>
    <row r="22" spans="2:10" s="35" customFormat="1" x14ac:dyDescent="0.2">
      <c r="B22" s="800" t="s">
        <v>189</v>
      </c>
      <c r="C22" s="801">
        <v>0.2</v>
      </c>
      <c r="D22" s="802" t="s">
        <v>707</v>
      </c>
      <c r="E22" s="803">
        <v>2</v>
      </c>
      <c r="F22" s="804">
        <v>1</v>
      </c>
      <c r="G22" s="804">
        <v>1</v>
      </c>
      <c r="H22" s="805">
        <v>2</v>
      </c>
      <c r="I22" s="806">
        <v>6.96</v>
      </c>
      <c r="J22" s="807">
        <v>2.7840000000000003</v>
      </c>
    </row>
    <row r="23" spans="2:10" s="32" customFormat="1" x14ac:dyDescent="0.2">
      <c r="B23" s="407" t="s">
        <v>193</v>
      </c>
      <c r="C23" s="726"/>
      <c r="D23" s="727"/>
      <c r="E23" s="728"/>
      <c r="F23" s="729"/>
      <c r="G23" s="729"/>
      <c r="H23" s="410"/>
      <c r="I23" s="730"/>
      <c r="J23" s="731">
        <v>18.090722000000003</v>
      </c>
    </row>
    <row r="24" spans="2:10" ht="30" x14ac:dyDescent="0.2">
      <c r="B24" s="392" t="s">
        <v>502</v>
      </c>
      <c r="C24" s="57" t="s">
        <v>124</v>
      </c>
      <c r="D24" s="57" t="s">
        <v>1</v>
      </c>
      <c r="E24" s="57"/>
      <c r="F24" s="57" t="s">
        <v>32</v>
      </c>
      <c r="G24" s="57" t="s">
        <v>519</v>
      </c>
      <c r="H24" s="57" t="s">
        <v>520</v>
      </c>
      <c r="I24" s="57" t="s">
        <v>424</v>
      </c>
      <c r="J24" s="58" t="s">
        <v>517</v>
      </c>
    </row>
    <row r="25" spans="2:10" x14ac:dyDescent="0.2">
      <c r="B25" s="808" t="s">
        <v>498</v>
      </c>
      <c r="C25" s="60">
        <v>1</v>
      </c>
      <c r="D25" s="193"/>
      <c r="E25" s="563"/>
      <c r="F25" s="194">
        <v>180</v>
      </c>
      <c r="G25" s="112">
        <v>3</v>
      </c>
      <c r="H25" s="113">
        <v>540</v>
      </c>
      <c r="I25" s="200" t="s">
        <v>457</v>
      </c>
      <c r="J25" s="201" t="s">
        <v>457</v>
      </c>
    </row>
    <row r="26" spans="2:10" x14ac:dyDescent="0.2">
      <c r="B26" s="808" t="s">
        <v>37</v>
      </c>
      <c r="C26" s="60">
        <v>1</v>
      </c>
      <c r="D26" s="193"/>
      <c r="E26" s="563"/>
      <c r="F26" s="194">
        <v>30</v>
      </c>
      <c r="G26" s="112">
        <v>3</v>
      </c>
      <c r="H26" s="113">
        <v>90</v>
      </c>
      <c r="I26" s="200" t="s">
        <v>457</v>
      </c>
      <c r="J26" s="201" t="s">
        <v>457</v>
      </c>
    </row>
    <row r="27" spans="2:10" x14ac:dyDescent="0.2">
      <c r="B27" s="809" t="s">
        <v>530</v>
      </c>
      <c r="C27" s="810">
        <v>1</v>
      </c>
      <c r="D27" s="811" t="s">
        <v>135</v>
      </c>
      <c r="E27" s="812"/>
      <c r="F27" s="813">
        <v>30</v>
      </c>
      <c r="G27" s="814">
        <v>3</v>
      </c>
      <c r="H27" s="757">
        <v>90</v>
      </c>
      <c r="I27" s="815" t="s">
        <v>457</v>
      </c>
      <c r="J27" s="816" t="s">
        <v>457</v>
      </c>
    </row>
    <row r="28" spans="2:10" ht="16" thickBot="1" x14ac:dyDescent="0.25">
      <c r="B28" s="817" t="s">
        <v>136</v>
      </c>
      <c r="C28" s="818">
        <v>1</v>
      </c>
      <c r="D28" s="819" t="s">
        <v>190</v>
      </c>
      <c r="E28" s="820"/>
      <c r="F28" s="820"/>
      <c r="G28" s="821">
        <v>3</v>
      </c>
      <c r="H28" s="429"/>
      <c r="I28" s="822">
        <v>0.5</v>
      </c>
      <c r="J28" s="823">
        <v>1.5</v>
      </c>
    </row>
    <row r="30" spans="2:10" s="34" customFormat="1" ht="15" customHeight="1" x14ac:dyDescent="0.2">
      <c r="B30" s="1179" t="s">
        <v>525</v>
      </c>
      <c r="C30" s="1179"/>
      <c r="D30" s="1179"/>
      <c r="E30" s="1179"/>
      <c r="F30" s="1179"/>
      <c r="G30" s="1179"/>
      <c r="H30" s="1179"/>
      <c r="I30" s="1179"/>
      <c r="J30" s="1179"/>
    </row>
    <row r="31" spans="2:10" ht="15" customHeight="1" x14ac:dyDescent="0.2">
      <c r="B31" s="1179" t="s">
        <v>726</v>
      </c>
      <c r="C31" s="1179"/>
      <c r="D31" s="1179"/>
      <c r="E31" s="1179"/>
      <c r="F31" s="1179"/>
      <c r="G31" s="1179"/>
      <c r="H31" s="1179"/>
      <c r="I31" s="1179"/>
      <c r="J31" s="1179"/>
    </row>
    <row r="32" spans="2:10" x14ac:dyDescent="0.2">
      <c r="B32" s="1179"/>
      <c r="C32" s="1179"/>
      <c r="D32" s="1179"/>
      <c r="E32" s="1179"/>
      <c r="F32" s="1179"/>
      <c r="G32" s="1179"/>
      <c r="H32" s="1179"/>
      <c r="I32" s="1179"/>
      <c r="J32" s="1179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30:J30"/>
    <mergeCell ref="B31:J3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customHeight="1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9" style="1" bestFit="1" customWidth="1"/>
    <col min="10" max="10" width="10.1640625" style="1" bestFit="1" customWidth="1"/>
    <col min="11" max="16384" width="8.83203125" style="31"/>
  </cols>
  <sheetData>
    <row r="1" spans="2:10" s="34" customFormat="1" ht="30" customHeight="1" x14ac:dyDescent="0.2">
      <c r="B1" s="1186" t="s">
        <v>637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s="35" customFormat="1" ht="15" customHeight="1" x14ac:dyDescent="0.2">
      <c r="B4" s="784" t="s">
        <v>548</v>
      </c>
      <c r="C4" s="785">
        <v>1</v>
      </c>
      <c r="D4" s="786" t="s">
        <v>192</v>
      </c>
      <c r="E4" s="787">
        <v>1</v>
      </c>
      <c r="F4" s="787">
        <v>1</v>
      </c>
      <c r="G4" s="787">
        <v>1</v>
      </c>
      <c r="H4" s="788">
        <v>1</v>
      </c>
      <c r="I4" s="789">
        <v>5.8434999999999994E-2</v>
      </c>
      <c r="J4" s="790">
        <v>5.8434999999999994E-2</v>
      </c>
    </row>
    <row r="5" spans="2:10" s="32" customFormat="1" ht="15" customHeight="1" x14ac:dyDescent="0.2">
      <c r="B5" s="407" t="s">
        <v>193</v>
      </c>
      <c r="C5" s="726"/>
      <c r="D5" s="727"/>
      <c r="E5" s="728"/>
      <c r="F5" s="729"/>
      <c r="G5" s="729"/>
      <c r="H5" s="410"/>
      <c r="I5" s="730"/>
      <c r="J5" s="731">
        <v>5.8434999999999994E-2</v>
      </c>
    </row>
    <row r="6" spans="2:10" ht="45" customHeight="1" x14ac:dyDescent="0.2">
      <c r="B6" s="392" t="s">
        <v>502</v>
      </c>
      <c r="C6" s="57" t="s">
        <v>124</v>
      </c>
      <c r="D6" s="57" t="s">
        <v>1</v>
      </c>
      <c r="E6" s="57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2:10" ht="15" customHeight="1" thickBot="1" x14ac:dyDescent="0.25">
      <c r="B7" s="783" t="s">
        <v>194</v>
      </c>
      <c r="C7" s="733">
        <v>1</v>
      </c>
      <c r="D7" s="769"/>
      <c r="E7" s="769"/>
      <c r="F7" s="736">
        <v>2</v>
      </c>
      <c r="G7" s="737">
        <v>1</v>
      </c>
      <c r="H7" s="738">
        <v>2</v>
      </c>
      <c r="I7" s="739" t="s">
        <v>457</v>
      </c>
      <c r="J7" s="740" t="s">
        <v>457</v>
      </c>
    </row>
    <row r="9" spans="2:10" ht="15" customHeight="1" x14ac:dyDescent="0.2">
      <c r="B9" s="1179" t="s">
        <v>525</v>
      </c>
      <c r="C9" s="1179"/>
      <c r="D9" s="1179"/>
      <c r="E9" s="1179"/>
      <c r="F9" s="1179"/>
      <c r="G9" s="1179"/>
      <c r="H9" s="1179"/>
      <c r="I9" s="1179"/>
      <c r="J9" s="1179"/>
    </row>
    <row r="10" spans="2:10" ht="15" customHeight="1" x14ac:dyDescent="0.2">
      <c r="B10" s="1189" t="s">
        <v>733</v>
      </c>
      <c r="C10" s="1189"/>
      <c r="D10" s="1189"/>
      <c r="E10" s="1189"/>
      <c r="F10" s="1189"/>
      <c r="G10" s="1189"/>
      <c r="H10" s="1189"/>
      <c r="I10" s="1189"/>
      <c r="J10" s="1189"/>
    </row>
    <row r="16" spans="2:10" s="34" customFormat="1" ht="15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15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15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9:J9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customHeight="1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30" customHeight="1" x14ac:dyDescent="0.2">
      <c r="B1" s="1186" t="s">
        <v>638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ht="15" customHeight="1" x14ac:dyDescent="0.2">
      <c r="B4" s="777" t="s">
        <v>196</v>
      </c>
      <c r="C4" s="397">
        <v>1</v>
      </c>
      <c r="D4" s="398" t="s">
        <v>197</v>
      </c>
      <c r="E4" s="779">
        <v>0.33333333333333331</v>
      </c>
      <c r="F4" s="400">
        <v>1</v>
      </c>
      <c r="G4" s="400">
        <v>1</v>
      </c>
      <c r="H4" s="780">
        <v>0.33333333333333331</v>
      </c>
      <c r="I4" s="724">
        <v>4.5674999999999999</v>
      </c>
      <c r="J4" s="725">
        <v>1.5225</v>
      </c>
    </row>
    <row r="5" spans="2:10" s="32" customFormat="1" ht="15" customHeight="1" x14ac:dyDescent="0.2">
      <c r="B5" s="407" t="s">
        <v>193</v>
      </c>
      <c r="C5" s="726"/>
      <c r="D5" s="727"/>
      <c r="E5" s="728"/>
      <c r="F5" s="729"/>
      <c r="G5" s="729"/>
      <c r="H5" s="410"/>
      <c r="I5" s="730"/>
      <c r="J5" s="731">
        <v>1.5225</v>
      </c>
    </row>
    <row r="6" spans="2:10" ht="45" customHeight="1" x14ac:dyDescent="0.2">
      <c r="B6" s="392" t="s">
        <v>502</v>
      </c>
      <c r="C6" s="57" t="s">
        <v>124</v>
      </c>
      <c r="D6" s="57" t="s">
        <v>1</v>
      </c>
      <c r="E6" s="57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2:10" ht="15" customHeight="1" x14ac:dyDescent="0.2">
      <c r="B7" s="781" t="s">
        <v>498</v>
      </c>
      <c r="C7" s="397">
        <v>0.5</v>
      </c>
      <c r="D7" s="782"/>
      <c r="E7" s="782"/>
      <c r="F7" s="399">
        <v>5</v>
      </c>
      <c r="G7" s="400">
        <v>1</v>
      </c>
      <c r="H7" s="401">
        <v>5</v>
      </c>
      <c r="I7" s="422" t="s">
        <v>457</v>
      </c>
      <c r="J7" s="423" t="s">
        <v>457</v>
      </c>
    </row>
    <row r="8" spans="2:10" ht="15" customHeight="1" thickBot="1" x14ac:dyDescent="0.25">
      <c r="B8" s="783" t="s">
        <v>511</v>
      </c>
      <c r="C8" s="733">
        <v>0.5</v>
      </c>
      <c r="D8" s="769"/>
      <c r="E8" s="769"/>
      <c r="F8" s="736">
        <v>5</v>
      </c>
      <c r="G8" s="737">
        <v>1</v>
      </c>
      <c r="H8" s="738">
        <v>5</v>
      </c>
      <c r="I8" s="739" t="s">
        <v>457</v>
      </c>
      <c r="J8" s="740" t="s">
        <v>457</v>
      </c>
    </row>
    <row r="10" spans="2:10" ht="15" customHeight="1" x14ac:dyDescent="0.2">
      <c r="B10" s="1179" t="s">
        <v>533</v>
      </c>
      <c r="C10" s="1179"/>
      <c r="D10" s="1179"/>
      <c r="E10" s="1179"/>
      <c r="F10" s="1179"/>
      <c r="G10" s="1179"/>
      <c r="H10" s="1179"/>
      <c r="I10" s="1179"/>
      <c r="J10" s="1179"/>
    </row>
    <row r="16" spans="2:10" s="34" customFormat="1" ht="15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15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15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3"/>
  <sheetViews>
    <sheetView workbookViewId="0">
      <selection activeCell="D54" sqref="D54"/>
    </sheetView>
  </sheetViews>
  <sheetFormatPr baseColWidth="10" defaultColWidth="8.83203125" defaultRowHeight="30" customHeight="1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639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392" t="s">
        <v>493</v>
      </c>
      <c r="C3" s="57" t="s">
        <v>76</v>
      </c>
      <c r="D3" s="57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ht="30" customHeight="1" x14ac:dyDescent="0.2">
      <c r="B4" s="777" t="s">
        <v>198</v>
      </c>
      <c r="C4" s="406">
        <v>1</v>
      </c>
      <c r="D4" s="398" t="s">
        <v>199</v>
      </c>
      <c r="E4" s="399">
        <v>1</v>
      </c>
      <c r="F4" s="400">
        <v>1</v>
      </c>
      <c r="G4" s="400">
        <v>2</v>
      </c>
      <c r="H4" s="401">
        <v>2</v>
      </c>
      <c r="I4" s="724">
        <v>4.7995000000000003E-2</v>
      </c>
      <c r="J4" s="725">
        <v>9.5990000000000006E-2</v>
      </c>
    </row>
    <row r="5" spans="2:10" s="32" customFormat="1" ht="15" x14ac:dyDescent="0.2">
      <c r="B5" s="407" t="s">
        <v>193</v>
      </c>
      <c r="C5" s="726"/>
      <c r="D5" s="727"/>
      <c r="E5" s="728"/>
      <c r="F5" s="729"/>
      <c r="G5" s="729"/>
      <c r="H5" s="410"/>
      <c r="I5" s="730"/>
      <c r="J5" s="731">
        <v>9.5990000000000006E-2</v>
      </c>
    </row>
    <row r="6" spans="2:10" ht="45" customHeight="1" x14ac:dyDescent="0.2">
      <c r="B6" s="392" t="s">
        <v>502</v>
      </c>
      <c r="C6" s="57" t="s">
        <v>124</v>
      </c>
      <c r="D6" s="57" t="s">
        <v>1</v>
      </c>
      <c r="E6" s="57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2:10" ht="15" customHeight="1" thickBot="1" x14ac:dyDescent="0.25">
      <c r="B7" s="767" t="s">
        <v>498</v>
      </c>
      <c r="C7" s="778">
        <v>1</v>
      </c>
      <c r="D7" s="769"/>
      <c r="E7" s="770"/>
      <c r="F7" s="735">
        <v>2</v>
      </c>
      <c r="G7" s="737">
        <v>2</v>
      </c>
      <c r="H7" s="738">
        <v>4</v>
      </c>
      <c r="I7" s="739" t="s">
        <v>457</v>
      </c>
      <c r="J7" s="740" t="s">
        <v>457</v>
      </c>
    </row>
    <row r="8" spans="2:10" ht="15" customHeight="1" x14ac:dyDescent="0.2"/>
    <row r="9" spans="2:10" ht="15" customHeight="1" x14ac:dyDescent="0.2">
      <c r="B9" s="1179" t="s">
        <v>534</v>
      </c>
      <c r="C9" s="1179"/>
      <c r="D9" s="1179"/>
      <c r="E9" s="1179"/>
      <c r="F9" s="1179"/>
      <c r="G9" s="1179"/>
      <c r="H9" s="1179"/>
      <c r="I9" s="1179"/>
      <c r="J9" s="1179"/>
    </row>
    <row r="10" spans="2:10" ht="15" customHeight="1" x14ac:dyDescent="0.2"/>
    <row r="11" spans="2:10" ht="15" customHeight="1" x14ac:dyDescent="0.2"/>
    <row r="12" spans="2:10" ht="15" customHeight="1" x14ac:dyDescent="0.2"/>
    <row r="13" spans="2:10" ht="15" customHeight="1" x14ac:dyDescent="0.2"/>
    <row r="14" spans="2:10" ht="15" customHeight="1" x14ac:dyDescent="0.2"/>
    <row r="15" spans="2:10" ht="15" customHeight="1" x14ac:dyDescent="0.2"/>
    <row r="16" spans="2:10" s="34" customFormat="1" ht="15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17" spans="2:10" ht="15" customHeight="1" x14ac:dyDescent="0.2"/>
    <row r="18" spans="2:10" ht="15" customHeight="1" x14ac:dyDescent="0.2"/>
    <row r="19" spans="2:10" ht="15" customHeight="1" x14ac:dyDescent="0.2"/>
    <row r="20" spans="2:10" ht="15" customHeight="1" x14ac:dyDescent="0.2"/>
    <row r="21" spans="2:10" ht="15" customHeight="1" x14ac:dyDescent="0.2"/>
    <row r="22" spans="2:10" ht="15" customHeight="1" x14ac:dyDescent="0.2"/>
    <row r="23" spans="2:10" ht="15" customHeight="1" x14ac:dyDescent="0.2"/>
    <row r="24" spans="2:10" ht="15" customHeight="1" x14ac:dyDescent="0.2"/>
    <row r="25" spans="2:10" ht="15" customHeight="1" x14ac:dyDescent="0.2"/>
    <row r="26" spans="2:10" ht="15" customHeight="1" x14ac:dyDescent="0.2"/>
    <row r="27" spans="2:10" ht="15" customHeight="1" x14ac:dyDescent="0.2"/>
    <row r="28" spans="2:10" ht="15" customHeight="1" x14ac:dyDescent="0.2"/>
    <row r="29" spans="2:10" ht="15" customHeight="1" x14ac:dyDescent="0.2"/>
    <row r="30" spans="2:10" s="34" customFormat="1" ht="15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31" spans="2:10" ht="15" customHeight="1" x14ac:dyDescent="0.2"/>
    <row r="32" spans="2:10" ht="15" customHeight="1" x14ac:dyDescent="0.2"/>
    <row r="33" spans="2:10" ht="15" customHeight="1" x14ac:dyDescent="0.2"/>
    <row r="34" spans="2:10" ht="15" customHeight="1" x14ac:dyDescent="0.2"/>
    <row r="35" spans="2:10" ht="15" customHeight="1" x14ac:dyDescent="0.2"/>
    <row r="36" spans="2:10" ht="15" customHeight="1" x14ac:dyDescent="0.2"/>
    <row r="37" spans="2:10" ht="15" customHeight="1" x14ac:dyDescent="0.2"/>
    <row r="38" spans="2:10" ht="15" customHeight="1" x14ac:dyDescent="0.2"/>
    <row r="39" spans="2:10" ht="15" customHeight="1" x14ac:dyDescent="0.2"/>
    <row r="40" spans="2:10" ht="15" customHeight="1" x14ac:dyDescent="0.2"/>
    <row r="41" spans="2:10" ht="15" customHeight="1" x14ac:dyDescent="0.2"/>
    <row r="42" spans="2:10" s="34" customFormat="1" ht="15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  <row r="43" spans="2:10" ht="15" customHeight="1" x14ac:dyDescent="0.2"/>
  </sheetData>
  <mergeCells count="3">
    <mergeCell ref="B1:J1"/>
    <mergeCell ref="B2:J2"/>
    <mergeCell ref="B9:J9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90" t="s">
        <v>640</v>
      </c>
      <c r="C1" s="1191"/>
      <c r="D1" s="1191"/>
      <c r="E1" s="1191"/>
      <c r="F1" s="1191"/>
      <c r="G1" s="1191"/>
      <c r="H1" s="1191"/>
      <c r="I1" s="1191"/>
      <c r="J1" s="1192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114" t="s">
        <v>200</v>
      </c>
      <c r="C4" s="109">
        <v>1.25</v>
      </c>
      <c r="D4" s="110"/>
      <c r="E4" s="194">
        <v>1</v>
      </c>
      <c r="F4" s="194">
        <v>1</v>
      </c>
      <c r="G4" s="194">
        <v>1</v>
      </c>
      <c r="H4" s="113">
        <v>1</v>
      </c>
      <c r="I4" s="65">
        <v>0.53649999999999998</v>
      </c>
      <c r="J4" s="66">
        <v>0.67062500000000003</v>
      </c>
    </row>
    <row r="5" spans="2:10" x14ac:dyDescent="0.2">
      <c r="B5" s="771" t="s">
        <v>201</v>
      </c>
      <c r="C5" s="772"/>
      <c r="D5" s="772"/>
      <c r="E5" s="1147"/>
      <c r="F5" s="1147"/>
      <c r="G5" s="1147"/>
      <c r="H5" s="772"/>
      <c r="I5" s="772"/>
      <c r="J5" s="773"/>
    </row>
    <row r="6" spans="2:10" ht="30" x14ac:dyDescent="0.2">
      <c r="B6" s="114" t="s">
        <v>202</v>
      </c>
      <c r="C6" s="109">
        <v>0.75</v>
      </c>
      <c r="D6" s="110" t="s">
        <v>203</v>
      </c>
      <c r="E6" s="194">
        <v>4</v>
      </c>
      <c r="F6" s="194">
        <v>1</v>
      </c>
      <c r="G6" s="194">
        <v>1</v>
      </c>
      <c r="H6" s="113">
        <v>4</v>
      </c>
      <c r="I6" s="65">
        <v>0.43398500000000001</v>
      </c>
      <c r="J6" s="66">
        <v>1.301955</v>
      </c>
    </row>
    <row r="7" spans="2:10" x14ac:dyDescent="0.2">
      <c r="B7" s="771" t="s">
        <v>204</v>
      </c>
      <c r="C7" s="772"/>
      <c r="D7" s="772"/>
      <c r="E7" s="1147"/>
      <c r="F7" s="1147"/>
      <c r="G7" s="1147"/>
      <c r="H7" s="772"/>
      <c r="I7" s="772"/>
      <c r="J7" s="773"/>
    </row>
    <row r="8" spans="2:10" s="35" customFormat="1" ht="15" customHeight="1" x14ac:dyDescent="0.2">
      <c r="B8" s="701" t="s">
        <v>54</v>
      </c>
      <c r="C8" s="86">
        <v>0.25</v>
      </c>
      <c r="D8" s="87"/>
      <c r="E8" s="370">
        <v>1</v>
      </c>
      <c r="F8" s="370">
        <v>1</v>
      </c>
      <c r="G8" s="370">
        <v>1</v>
      </c>
      <c r="H8" s="90">
        <v>1</v>
      </c>
      <c r="I8" s="179">
        <v>7.9605000000000009E-2</v>
      </c>
      <c r="J8" s="180">
        <v>1.9901250000000002E-2</v>
      </c>
    </row>
    <row r="9" spans="2:10" s="35" customFormat="1" ht="15" customHeight="1" x14ac:dyDescent="0.2">
      <c r="B9" s="518" t="s">
        <v>205</v>
      </c>
      <c r="C9" s="86">
        <v>0.25</v>
      </c>
      <c r="D9" s="523" t="s">
        <v>206</v>
      </c>
      <c r="E9" s="370">
        <v>4</v>
      </c>
      <c r="F9" s="370">
        <v>1</v>
      </c>
      <c r="G9" s="370">
        <v>1</v>
      </c>
      <c r="H9" s="90">
        <v>4</v>
      </c>
      <c r="I9" s="179">
        <v>0.29579999999999995</v>
      </c>
      <c r="J9" s="180">
        <v>0.29579999999999995</v>
      </c>
    </row>
    <row r="10" spans="2:10" s="35" customFormat="1" ht="30" x14ac:dyDescent="0.2">
      <c r="B10" s="518" t="s">
        <v>89</v>
      </c>
      <c r="C10" s="86">
        <v>0.25</v>
      </c>
      <c r="D10" s="523" t="s">
        <v>175</v>
      </c>
      <c r="E10" s="370">
        <v>1</v>
      </c>
      <c r="F10" s="370">
        <v>1</v>
      </c>
      <c r="G10" s="370">
        <v>1</v>
      </c>
      <c r="H10" s="90">
        <v>1</v>
      </c>
      <c r="I10" s="179">
        <v>1.214375</v>
      </c>
      <c r="J10" s="180">
        <v>0.30359375</v>
      </c>
    </row>
    <row r="11" spans="2:10" s="35" customFormat="1" ht="30" x14ac:dyDescent="0.2">
      <c r="B11" s="518" t="s">
        <v>205</v>
      </c>
      <c r="C11" s="86">
        <v>0.25</v>
      </c>
      <c r="D11" s="523" t="s">
        <v>207</v>
      </c>
      <c r="E11" s="370">
        <v>2</v>
      </c>
      <c r="F11" s="370">
        <v>2</v>
      </c>
      <c r="G11" s="370">
        <v>1</v>
      </c>
      <c r="H11" s="90">
        <v>4</v>
      </c>
      <c r="I11" s="179">
        <v>0.29579999999999995</v>
      </c>
      <c r="J11" s="180">
        <v>0.29579999999999995</v>
      </c>
    </row>
    <row r="12" spans="2:10" s="35" customFormat="1" ht="30" x14ac:dyDescent="0.2">
      <c r="B12" s="518" t="s">
        <v>89</v>
      </c>
      <c r="C12" s="86">
        <v>0.25</v>
      </c>
      <c r="D12" s="523" t="s">
        <v>175</v>
      </c>
      <c r="E12" s="370">
        <v>1</v>
      </c>
      <c r="F12" s="370">
        <v>2</v>
      </c>
      <c r="G12" s="370">
        <v>1</v>
      </c>
      <c r="H12" s="90">
        <v>2</v>
      </c>
      <c r="I12" s="179">
        <v>1.214375</v>
      </c>
      <c r="J12" s="180">
        <v>0.60718749999999999</v>
      </c>
    </row>
    <row r="13" spans="2:10" s="35" customFormat="1" x14ac:dyDescent="0.2">
      <c r="B13" s="580" t="s">
        <v>82</v>
      </c>
      <c r="C13" s="86">
        <v>0.25</v>
      </c>
      <c r="D13" s="177" t="s">
        <v>208</v>
      </c>
      <c r="E13" s="370">
        <v>1</v>
      </c>
      <c r="F13" s="370">
        <v>16</v>
      </c>
      <c r="G13" s="370">
        <v>1</v>
      </c>
      <c r="H13" s="90">
        <v>16</v>
      </c>
      <c r="I13" s="179">
        <v>2.9942499999999997E-2</v>
      </c>
      <c r="J13" s="180">
        <v>0.11976999999999999</v>
      </c>
    </row>
    <row r="14" spans="2:10" s="35" customFormat="1" x14ac:dyDescent="0.2">
      <c r="B14" s="522" t="s">
        <v>209</v>
      </c>
      <c r="C14" s="86">
        <v>0.25</v>
      </c>
      <c r="D14" s="523" t="s">
        <v>210</v>
      </c>
      <c r="E14" s="370">
        <v>1</v>
      </c>
      <c r="F14" s="370">
        <v>16</v>
      </c>
      <c r="G14" s="370">
        <v>1</v>
      </c>
      <c r="H14" s="90">
        <v>16</v>
      </c>
      <c r="I14" s="179">
        <v>0.41324999999999995</v>
      </c>
      <c r="J14" s="180">
        <v>1.6529999999999998</v>
      </c>
    </row>
    <row r="15" spans="2:10" s="35" customFormat="1" x14ac:dyDescent="0.2">
      <c r="B15" s="774" t="s">
        <v>211</v>
      </c>
      <c r="C15" s="258">
        <v>0.25</v>
      </c>
      <c r="D15" s="775" t="s">
        <v>212</v>
      </c>
      <c r="E15" s="374">
        <v>2</v>
      </c>
      <c r="F15" s="374">
        <v>3</v>
      </c>
      <c r="G15" s="374">
        <v>7</v>
      </c>
      <c r="H15" s="328">
        <v>42</v>
      </c>
      <c r="I15" s="329">
        <v>8.584E-2</v>
      </c>
      <c r="J15" s="330">
        <v>0.90132000000000001</v>
      </c>
    </row>
    <row r="16" spans="2:10" s="37" customFormat="1" ht="27" customHeight="1" x14ac:dyDescent="0.2">
      <c r="B16" s="586" t="s">
        <v>193</v>
      </c>
      <c r="C16" s="587"/>
      <c r="D16" s="588"/>
      <c r="E16" s="589"/>
      <c r="F16" s="590"/>
      <c r="G16" s="590"/>
      <c r="H16" s="591"/>
      <c r="I16" s="592"/>
      <c r="J16" s="593">
        <v>6.1689524999999996</v>
      </c>
    </row>
    <row r="17" spans="2:10" ht="30" x14ac:dyDescent="0.2">
      <c r="B17" s="392" t="s">
        <v>502</v>
      </c>
      <c r="C17" s="299" t="s">
        <v>124</v>
      </c>
      <c r="D17" s="299" t="s">
        <v>1</v>
      </c>
      <c r="E17" s="299"/>
      <c r="F17" s="57" t="s">
        <v>32</v>
      </c>
      <c r="G17" s="57" t="s">
        <v>519</v>
      </c>
      <c r="H17" s="57" t="s">
        <v>520</v>
      </c>
      <c r="I17" s="57" t="s">
        <v>424</v>
      </c>
      <c r="J17" s="58" t="s">
        <v>517</v>
      </c>
    </row>
    <row r="18" spans="2:10" x14ac:dyDescent="0.2">
      <c r="B18" s="1146" t="s">
        <v>498</v>
      </c>
      <c r="C18" s="109">
        <v>1.25</v>
      </c>
      <c r="D18" s="331" t="s">
        <v>153</v>
      </c>
      <c r="E18" s="331"/>
      <c r="F18" s="111">
        <v>10</v>
      </c>
      <c r="G18" s="112">
        <v>1</v>
      </c>
      <c r="H18" s="113">
        <v>10</v>
      </c>
      <c r="I18" s="200" t="s">
        <v>457</v>
      </c>
      <c r="J18" s="201" t="s">
        <v>457</v>
      </c>
    </row>
    <row r="19" spans="2:10" x14ac:dyDescent="0.2">
      <c r="B19" s="195" t="s">
        <v>498</v>
      </c>
      <c r="C19" s="109">
        <v>0.75</v>
      </c>
      <c r="D19" s="331" t="s">
        <v>201</v>
      </c>
      <c r="E19" s="331"/>
      <c r="F19" s="111">
        <v>5</v>
      </c>
      <c r="G19" s="112">
        <v>1</v>
      </c>
      <c r="H19" s="113">
        <v>5</v>
      </c>
      <c r="I19" s="200" t="s">
        <v>457</v>
      </c>
      <c r="J19" s="201" t="s">
        <v>457</v>
      </c>
    </row>
    <row r="20" spans="2:10" x14ac:dyDescent="0.2">
      <c r="B20" s="195" t="s">
        <v>498</v>
      </c>
      <c r="C20" s="109">
        <v>0.25</v>
      </c>
      <c r="D20" s="331" t="s">
        <v>204</v>
      </c>
      <c r="E20" s="331"/>
      <c r="F20" s="111">
        <v>75</v>
      </c>
      <c r="G20" s="112">
        <v>1</v>
      </c>
      <c r="H20" s="113">
        <v>75</v>
      </c>
      <c r="I20" s="200" t="s">
        <v>457</v>
      </c>
      <c r="J20" s="201" t="s">
        <v>457</v>
      </c>
    </row>
    <row r="21" spans="2:10" x14ac:dyDescent="0.2">
      <c r="B21" s="108" t="s">
        <v>497</v>
      </c>
      <c r="C21" s="109">
        <v>0.25</v>
      </c>
      <c r="D21" s="331" t="s">
        <v>204</v>
      </c>
      <c r="E21" s="331"/>
      <c r="F21" s="111">
        <v>15</v>
      </c>
      <c r="G21" s="112">
        <v>1</v>
      </c>
      <c r="H21" s="113">
        <v>15</v>
      </c>
      <c r="I21" s="200" t="s">
        <v>457</v>
      </c>
      <c r="J21" s="201" t="s">
        <v>457</v>
      </c>
    </row>
    <row r="22" spans="2:10" x14ac:dyDescent="0.2">
      <c r="B22" s="117" t="s">
        <v>213</v>
      </c>
      <c r="C22" s="118">
        <v>0.25</v>
      </c>
      <c r="D22" s="332" t="s">
        <v>214</v>
      </c>
      <c r="E22" s="332"/>
      <c r="F22" s="120">
        <v>30</v>
      </c>
      <c r="G22" s="121">
        <v>3</v>
      </c>
      <c r="H22" s="122">
        <v>90</v>
      </c>
      <c r="I22" s="333" t="s">
        <v>457</v>
      </c>
      <c r="J22" s="334" t="s">
        <v>457</v>
      </c>
    </row>
    <row r="23" spans="2:10" ht="16" thickBot="1" x14ac:dyDescent="0.25">
      <c r="B23" s="313" t="s">
        <v>136</v>
      </c>
      <c r="C23" s="314">
        <v>0.25</v>
      </c>
      <c r="D23" s="776" t="s">
        <v>204</v>
      </c>
      <c r="E23" s="316"/>
      <c r="F23" s="316"/>
      <c r="G23" s="317">
        <v>3</v>
      </c>
      <c r="H23" s="318"/>
      <c r="I23" s="319">
        <v>0.5</v>
      </c>
      <c r="J23" s="320">
        <v>0.375</v>
      </c>
    </row>
    <row r="25" spans="2:10" x14ac:dyDescent="0.2">
      <c r="B25" s="1179" t="s">
        <v>525</v>
      </c>
      <c r="C25" s="1179"/>
      <c r="D25" s="1179"/>
      <c r="E25" s="1179"/>
      <c r="F25" s="1179"/>
      <c r="G25" s="1179"/>
      <c r="H25" s="1179"/>
      <c r="I25" s="1179"/>
      <c r="J25" s="1179"/>
    </row>
    <row r="26" spans="2:10" ht="29.25" customHeight="1" x14ac:dyDescent="0.2">
      <c r="B26" s="1179" t="s">
        <v>549</v>
      </c>
      <c r="C26" s="1179"/>
      <c r="D26" s="1179"/>
      <c r="E26" s="1179"/>
      <c r="F26" s="1179"/>
      <c r="G26" s="1179"/>
      <c r="H26" s="1179"/>
      <c r="I26" s="1179"/>
      <c r="J26" s="1179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25:J25"/>
    <mergeCell ref="B26:J26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3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ht="27" customHeight="1" thickBot="1" x14ac:dyDescent="0.25">
      <c r="B1" s="1193" t="s">
        <v>641</v>
      </c>
      <c r="C1" s="1194"/>
      <c r="D1" s="1194"/>
      <c r="E1" s="1194"/>
      <c r="F1" s="1194"/>
      <c r="G1" s="1194"/>
      <c r="H1" s="1194"/>
      <c r="I1" s="1194"/>
      <c r="J1" s="1195"/>
    </row>
    <row r="2" spans="2:10" ht="15" customHeight="1" thickBot="1" x14ac:dyDescent="0.25">
      <c r="B2" s="31"/>
    </row>
    <row r="3" spans="2:10" s="34" customFormat="1" ht="27" customHeight="1" x14ac:dyDescent="0.2">
      <c r="B3" s="1186" t="s">
        <v>691</v>
      </c>
      <c r="C3" s="1187"/>
      <c r="D3" s="1187"/>
      <c r="E3" s="1187"/>
      <c r="F3" s="1187"/>
      <c r="G3" s="1187"/>
      <c r="H3" s="1187"/>
      <c r="I3" s="1187"/>
      <c r="J3" s="1188"/>
    </row>
    <row r="4" spans="2:10" s="36" customFormat="1" ht="10.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2:10" ht="49.5" customHeight="1" x14ac:dyDescent="0.2">
      <c r="B5" s="392" t="s">
        <v>493</v>
      </c>
      <c r="C5" s="57" t="s">
        <v>76</v>
      </c>
      <c r="D5" s="57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2:10" x14ac:dyDescent="0.2">
      <c r="B6" s="741" t="s">
        <v>82</v>
      </c>
      <c r="C6" s="397">
        <v>1</v>
      </c>
      <c r="D6" s="398" t="s">
        <v>138</v>
      </c>
      <c r="E6" s="399">
        <v>1</v>
      </c>
      <c r="F6" s="400">
        <v>1</v>
      </c>
      <c r="G6" s="400">
        <v>1</v>
      </c>
      <c r="H6" s="401">
        <v>1</v>
      </c>
      <c r="I6" s="724">
        <v>2.9942499999999997E-2</v>
      </c>
      <c r="J6" s="725">
        <v>2.9942499999999997E-2</v>
      </c>
    </row>
    <row r="7" spans="2:10" x14ac:dyDescent="0.2">
      <c r="B7" s="742" t="s">
        <v>84</v>
      </c>
      <c r="C7" s="397">
        <v>1</v>
      </c>
      <c r="D7" s="398" t="s">
        <v>215</v>
      </c>
      <c r="E7" s="399">
        <v>1</v>
      </c>
      <c r="F7" s="400">
        <v>1</v>
      </c>
      <c r="G7" s="400">
        <v>1</v>
      </c>
      <c r="H7" s="401">
        <v>1</v>
      </c>
      <c r="I7" s="724">
        <v>3.0682000000000001E-2</v>
      </c>
      <c r="J7" s="725">
        <v>3.0682000000000001E-2</v>
      </c>
    </row>
    <row r="8" spans="2:10" s="32" customFormat="1" x14ac:dyDescent="0.2">
      <c r="B8" s="407" t="s">
        <v>193</v>
      </c>
      <c r="C8" s="726"/>
      <c r="D8" s="727"/>
      <c r="E8" s="728"/>
      <c r="F8" s="729"/>
      <c r="G8" s="729"/>
      <c r="H8" s="410"/>
      <c r="I8" s="730"/>
      <c r="J8" s="731">
        <v>6.0624499999999998E-2</v>
      </c>
    </row>
    <row r="9" spans="2:10" ht="30" x14ac:dyDescent="0.2">
      <c r="B9" s="392" t="s">
        <v>502</v>
      </c>
      <c r="C9" s="57" t="s">
        <v>124</v>
      </c>
      <c r="D9" s="57" t="s">
        <v>1</v>
      </c>
      <c r="E9" s="57"/>
      <c r="F9" s="57" t="s">
        <v>32</v>
      </c>
      <c r="G9" s="57" t="s">
        <v>519</v>
      </c>
      <c r="H9" s="57" t="s">
        <v>520</v>
      </c>
      <c r="I9" s="57" t="s">
        <v>424</v>
      </c>
      <c r="J9" s="58" t="s">
        <v>517</v>
      </c>
    </row>
    <row r="10" spans="2:10" ht="16" thickBot="1" x14ac:dyDescent="0.25">
      <c r="B10" s="743" t="s">
        <v>194</v>
      </c>
      <c r="C10" s="744">
        <v>1</v>
      </c>
      <c r="D10" s="745"/>
      <c r="E10" s="745"/>
      <c r="F10" s="746">
        <v>2</v>
      </c>
      <c r="G10" s="747">
        <v>1</v>
      </c>
      <c r="H10" s="748">
        <v>2</v>
      </c>
      <c r="I10" s="749" t="s">
        <v>457</v>
      </c>
      <c r="J10" s="750" t="s">
        <v>457</v>
      </c>
    </row>
    <row r="12" spans="2:10" ht="16" thickBot="1" x14ac:dyDescent="0.25"/>
    <row r="13" spans="2:10" s="34" customFormat="1" ht="36" customHeight="1" x14ac:dyDescent="0.2">
      <c r="B13" s="1186" t="s">
        <v>692</v>
      </c>
      <c r="C13" s="1187"/>
      <c r="D13" s="1187"/>
      <c r="E13" s="1187"/>
      <c r="F13" s="1187"/>
      <c r="G13" s="1187"/>
      <c r="H13" s="1187"/>
      <c r="I13" s="1187"/>
      <c r="J13" s="1188"/>
    </row>
    <row r="14" spans="2:10" s="36" customFormat="1" ht="10.5" customHeight="1" x14ac:dyDescent="0.2">
      <c r="B14" s="1160"/>
      <c r="C14" s="1161"/>
      <c r="D14" s="1161"/>
      <c r="E14" s="1161"/>
      <c r="F14" s="1161"/>
      <c r="G14" s="1161"/>
      <c r="H14" s="1161"/>
      <c r="I14" s="1161"/>
      <c r="J14" s="1162"/>
    </row>
    <row r="15" spans="2:10" ht="30" x14ac:dyDescent="0.2">
      <c r="B15" s="392" t="s">
        <v>493</v>
      </c>
      <c r="C15" s="693" t="s">
        <v>76</v>
      </c>
      <c r="D15" s="693" t="s">
        <v>1</v>
      </c>
      <c r="E15" s="57" t="s">
        <v>523</v>
      </c>
      <c r="F15" s="57" t="s">
        <v>3</v>
      </c>
      <c r="G15" s="57" t="s">
        <v>515</v>
      </c>
      <c r="H15" s="57" t="s">
        <v>516</v>
      </c>
      <c r="I15" s="57" t="s">
        <v>424</v>
      </c>
      <c r="J15" s="58" t="s">
        <v>517</v>
      </c>
    </row>
    <row r="16" spans="2:10" ht="30" x14ac:dyDescent="0.2">
      <c r="B16" s="1148" t="s">
        <v>216</v>
      </c>
      <c r="C16" s="343">
        <v>1</v>
      </c>
      <c r="D16" s="1149" t="s">
        <v>217</v>
      </c>
      <c r="E16" s="560">
        <v>2</v>
      </c>
      <c r="F16" s="560">
        <v>1</v>
      </c>
      <c r="G16" s="560">
        <v>4</v>
      </c>
      <c r="H16" s="122">
        <v>8</v>
      </c>
      <c r="I16" s="753">
        <v>4.64E-3</v>
      </c>
      <c r="J16" s="725">
        <v>3.712E-2</v>
      </c>
    </row>
    <row r="17" spans="2:10" x14ac:dyDescent="0.2">
      <c r="B17" s="754" t="s">
        <v>218</v>
      </c>
      <c r="C17" s="755">
        <v>1</v>
      </c>
      <c r="D17" s="1150" t="s">
        <v>217</v>
      </c>
      <c r="E17" s="756">
        <v>1</v>
      </c>
      <c r="F17" s="756">
        <v>1</v>
      </c>
      <c r="G17" s="756">
        <v>4</v>
      </c>
      <c r="H17" s="757">
        <v>4</v>
      </c>
      <c r="I17" s="1151">
        <v>4.2049999999999995E-3</v>
      </c>
      <c r="J17" s="1144">
        <v>1.6819999999999998E-2</v>
      </c>
    </row>
    <row r="18" spans="2:10" s="32" customFormat="1" x14ac:dyDescent="0.2">
      <c r="B18" s="407" t="s">
        <v>193</v>
      </c>
      <c r="C18" s="726"/>
      <c r="D18" s="727"/>
      <c r="E18" s="728"/>
      <c r="F18" s="729"/>
      <c r="G18" s="729"/>
      <c r="H18" s="410"/>
      <c r="I18" s="730"/>
      <c r="J18" s="731">
        <v>5.3940000000000002E-2</v>
      </c>
    </row>
    <row r="19" spans="2:10" ht="30" x14ac:dyDescent="0.2">
      <c r="B19" s="392" t="s">
        <v>502</v>
      </c>
      <c r="C19" s="57" t="s">
        <v>124</v>
      </c>
      <c r="D19" s="57" t="s">
        <v>1</v>
      </c>
      <c r="E19" s="57"/>
      <c r="F19" s="57" t="s">
        <v>32</v>
      </c>
      <c r="G19" s="57" t="s">
        <v>519</v>
      </c>
      <c r="H19" s="57" t="s">
        <v>520</v>
      </c>
      <c r="I19" s="57" t="s">
        <v>424</v>
      </c>
      <c r="J19" s="58" t="s">
        <v>517</v>
      </c>
    </row>
    <row r="20" spans="2:10" s="34" customFormat="1" ht="18" customHeight="1" thickBot="1" x14ac:dyDescent="0.25">
      <c r="B20" s="758" t="s">
        <v>33</v>
      </c>
      <c r="C20" s="759">
        <v>1</v>
      </c>
      <c r="D20" s="760"/>
      <c r="E20" s="761"/>
      <c r="F20" s="762">
        <v>2</v>
      </c>
      <c r="G20" s="763">
        <v>1</v>
      </c>
      <c r="H20" s="764">
        <v>2</v>
      </c>
      <c r="I20" s="765" t="s">
        <v>457</v>
      </c>
      <c r="J20" s="766" t="s">
        <v>457</v>
      </c>
    </row>
    <row r="22" spans="2:10" ht="16" thickBot="1" x14ac:dyDescent="0.25"/>
    <row r="23" spans="2:10" ht="30" customHeight="1" x14ac:dyDescent="0.2">
      <c r="B23" s="1186" t="s">
        <v>693</v>
      </c>
      <c r="C23" s="1187"/>
      <c r="D23" s="1187"/>
      <c r="E23" s="1187"/>
      <c r="F23" s="1187"/>
      <c r="G23" s="1187"/>
      <c r="H23" s="1187"/>
      <c r="I23" s="1187"/>
      <c r="J23" s="1188"/>
    </row>
    <row r="24" spans="2:10" s="36" customFormat="1" ht="10.5" customHeight="1" x14ac:dyDescent="0.2">
      <c r="B24" s="1160"/>
      <c r="C24" s="1161"/>
      <c r="D24" s="1161"/>
      <c r="E24" s="1161"/>
      <c r="F24" s="1161"/>
      <c r="G24" s="1161"/>
      <c r="H24" s="1161"/>
      <c r="I24" s="1161"/>
      <c r="J24" s="1162"/>
    </row>
    <row r="25" spans="2:10" ht="30" x14ac:dyDescent="0.2">
      <c r="B25" s="392" t="s">
        <v>493</v>
      </c>
      <c r="C25" s="693" t="s">
        <v>76</v>
      </c>
      <c r="D25" s="693" t="s">
        <v>1</v>
      </c>
      <c r="E25" s="57" t="s">
        <v>523</v>
      </c>
      <c r="F25" s="57" t="s">
        <v>3</v>
      </c>
      <c r="G25" s="57" t="s">
        <v>515</v>
      </c>
      <c r="H25" s="57" t="s">
        <v>516</v>
      </c>
      <c r="I25" s="57" t="s">
        <v>424</v>
      </c>
      <c r="J25" s="58" t="s">
        <v>517</v>
      </c>
    </row>
    <row r="26" spans="2:10" ht="30" x14ac:dyDescent="0.2">
      <c r="B26" s="751" t="s">
        <v>216</v>
      </c>
      <c r="C26" s="397">
        <v>1</v>
      </c>
      <c r="D26" s="752" t="s">
        <v>219</v>
      </c>
      <c r="E26" s="399">
        <v>1</v>
      </c>
      <c r="F26" s="400">
        <v>3</v>
      </c>
      <c r="G26" s="400">
        <v>30</v>
      </c>
      <c r="H26" s="113">
        <v>90</v>
      </c>
      <c r="I26" s="753">
        <v>4.64E-3</v>
      </c>
      <c r="J26" s="725">
        <v>0.41760000000000003</v>
      </c>
    </row>
    <row r="27" spans="2:10" s="32" customFormat="1" x14ac:dyDescent="0.2">
      <c r="B27" s="407" t="s">
        <v>193</v>
      </c>
      <c r="C27" s="726"/>
      <c r="D27" s="727"/>
      <c r="E27" s="728"/>
      <c r="F27" s="729"/>
      <c r="G27" s="729"/>
      <c r="H27" s="410"/>
      <c r="I27" s="730"/>
      <c r="J27" s="731">
        <v>0.41760000000000003</v>
      </c>
    </row>
    <row r="28" spans="2:10" ht="30" x14ac:dyDescent="0.2">
      <c r="B28" s="392" t="s">
        <v>502</v>
      </c>
      <c r="C28" s="57" t="s">
        <v>124</v>
      </c>
      <c r="D28" s="57" t="s">
        <v>1</v>
      </c>
      <c r="E28" s="57"/>
      <c r="F28" s="57" t="s">
        <v>32</v>
      </c>
      <c r="G28" s="57" t="s">
        <v>519</v>
      </c>
      <c r="H28" s="57" t="s">
        <v>520</v>
      </c>
      <c r="I28" s="57" t="s">
        <v>424</v>
      </c>
      <c r="J28" s="58" t="s">
        <v>517</v>
      </c>
    </row>
    <row r="29" spans="2:10" ht="16" thickBot="1" x14ac:dyDescent="0.25">
      <c r="B29" s="767" t="s">
        <v>33</v>
      </c>
      <c r="C29" s="768">
        <v>1</v>
      </c>
      <c r="D29" s="769"/>
      <c r="E29" s="770"/>
      <c r="F29" s="735">
        <v>2</v>
      </c>
      <c r="G29" s="737">
        <v>1</v>
      </c>
      <c r="H29" s="738">
        <v>2</v>
      </c>
      <c r="I29" s="739" t="s">
        <v>457</v>
      </c>
      <c r="J29" s="740" t="s">
        <v>457</v>
      </c>
    </row>
    <row r="31" spans="2:10" s="34" customFormat="1" ht="14.25" customHeight="1" x14ac:dyDescent="0.2">
      <c r="B31" s="1196" t="s">
        <v>525</v>
      </c>
      <c r="C31" s="1196"/>
      <c r="D31" s="2"/>
      <c r="E31" s="2"/>
      <c r="F31" s="2"/>
      <c r="G31" s="2"/>
      <c r="H31" s="2"/>
      <c r="I31" s="2"/>
      <c r="J31" s="2"/>
    </row>
    <row r="32" spans="2:10" x14ac:dyDescent="0.2">
      <c r="B32" s="1179" t="s">
        <v>552</v>
      </c>
      <c r="C32" s="1179"/>
      <c r="D32" s="1179"/>
      <c r="E32" s="1179"/>
      <c r="F32" s="1179"/>
      <c r="G32" s="1179"/>
      <c r="H32" s="1179"/>
      <c r="I32" s="1179"/>
      <c r="J32" s="1179"/>
    </row>
    <row r="33" spans="2:10" x14ac:dyDescent="0.2">
      <c r="B33" s="1179"/>
      <c r="C33" s="1179"/>
      <c r="D33" s="1179"/>
      <c r="E33" s="1179"/>
      <c r="F33" s="1179"/>
      <c r="G33" s="1179"/>
      <c r="H33" s="1179"/>
      <c r="I33" s="1179"/>
      <c r="J33" s="1179"/>
    </row>
    <row r="43" spans="2:10" s="34" customFormat="1" ht="27" customHeight="1" x14ac:dyDescent="0.2">
      <c r="B43" s="33"/>
      <c r="C43" s="33"/>
      <c r="D43" s="33"/>
      <c r="E43" s="33"/>
      <c r="F43" s="33"/>
      <c r="G43" s="33"/>
      <c r="H43" s="33"/>
      <c r="I43" s="33"/>
      <c r="J43" s="33"/>
    </row>
  </sheetData>
  <mergeCells count="9">
    <mergeCell ref="B1:J1"/>
    <mergeCell ref="B32:J33"/>
    <mergeCell ref="B24:J24"/>
    <mergeCell ref="B3:J3"/>
    <mergeCell ref="B23:J23"/>
    <mergeCell ref="B13:J13"/>
    <mergeCell ref="B4:J4"/>
    <mergeCell ref="B14:J14"/>
    <mergeCell ref="B31:C31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642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718" t="s">
        <v>75</v>
      </c>
      <c r="C3" s="719" t="s">
        <v>76</v>
      </c>
      <c r="D3" s="719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720" t="s">
        <v>547</v>
      </c>
      <c r="C4" s="721">
        <v>1</v>
      </c>
      <c r="D4" s="722" t="s">
        <v>155</v>
      </c>
      <c r="E4" s="723">
        <v>2</v>
      </c>
      <c r="F4" s="723">
        <v>3</v>
      </c>
      <c r="G4" s="723">
        <v>3</v>
      </c>
      <c r="H4" s="401">
        <v>18</v>
      </c>
      <c r="I4" s="724">
        <v>2.5085E-2</v>
      </c>
      <c r="J4" s="725">
        <v>0.45152999999999999</v>
      </c>
    </row>
    <row r="5" spans="2:10" x14ac:dyDescent="0.2">
      <c r="B5" s="720" t="s">
        <v>501</v>
      </c>
      <c r="C5" s="721">
        <v>1</v>
      </c>
      <c r="D5" s="398" t="s">
        <v>30</v>
      </c>
      <c r="E5" s="723">
        <v>1</v>
      </c>
      <c r="F5" s="723">
        <v>4</v>
      </c>
      <c r="G5" s="723">
        <v>2</v>
      </c>
      <c r="H5" s="401">
        <v>8</v>
      </c>
      <c r="I5" s="724">
        <v>6.9599999999999992E-3</v>
      </c>
      <c r="J5" s="725">
        <v>5.5679999999999993E-2</v>
      </c>
    </row>
    <row r="6" spans="2:10" s="32" customFormat="1" x14ac:dyDescent="0.2">
      <c r="B6" s="407" t="s">
        <v>193</v>
      </c>
      <c r="C6" s="726"/>
      <c r="D6" s="727"/>
      <c r="E6" s="728"/>
      <c r="F6" s="729"/>
      <c r="G6" s="729"/>
      <c r="H6" s="410"/>
      <c r="I6" s="730"/>
      <c r="J6" s="731">
        <v>0.50720999999999994</v>
      </c>
    </row>
    <row r="7" spans="2:10" ht="30" x14ac:dyDescent="0.2">
      <c r="B7" s="718" t="s">
        <v>502</v>
      </c>
      <c r="C7" s="719" t="s">
        <v>124</v>
      </c>
      <c r="D7" s="719" t="s">
        <v>1</v>
      </c>
      <c r="E7" s="719"/>
      <c r="F7" s="57" t="s">
        <v>32</v>
      </c>
      <c r="G7" s="57" t="s">
        <v>519</v>
      </c>
      <c r="H7" s="57" t="s">
        <v>520</v>
      </c>
      <c r="I7" s="57" t="s">
        <v>424</v>
      </c>
      <c r="J7" s="58" t="s">
        <v>517</v>
      </c>
    </row>
    <row r="8" spans="2:10" ht="30" customHeight="1" thickBot="1" x14ac:dyDescent="0.25">
      <c r="B8" s="732" t="s">
        <v>498</v>
      </c>
      <c r="C8" s="733">
        <v>1</v>
      </c>
      <c r="D8" s="734" t="s">
        <v>221</v>
      </c>
      <c r="E8" s="735"/>
      <c r="F8" s="736">
        <v>10</v>
      </c>
      <c r="G8" s="737">
        <v>1</v>
      </c>
      <c r="H8" s="738">
        <v>10</v>
      </c>
      <c r="I8" s="739" t="s">
        <v>457</v>
      </c>
      <c r="J8" s="740" t="s">
        <v>457</v>
      </c>
    </row>
    <row r="10" spans="2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90" t="s">
        <v>643</v>
      </c>
      <c r="C1" s="1191"/>
      <c r="D1" s="1191"/>
      <c r="E1" s="1191"/>
      <c r="F1" s="1191"/>
      <c r="G1" s="1191"/>
      <c r="H1" s="1191"/>
      <c r="I1" s="1191"/>
      <c r="J1" s="1192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108" t="s">
        <v>223</v>
      </c>
      <c r="C4" s="109">
        <v>1</v>
      </c>
      <c r="D4" s="278"/>
      <c r="E4" s="111">
        <v>1</v>
      </c>
      <c r="F4" s="112">
        <v>1</v>
      </c>
      <c r="G4" s="112">
        <v>2</v>
      </c>
      <c r="H4" s="113">
        <v>2</v>
      </c>
      <c r="I4" s="65">
        <v>8.6999999999999993</v>
      </c>
      <c r="J4" s="66">
        <v>17.399999999999999</v>
      </c>
    </row>
    <row r="5" spans="2:10" x14ac:dyDescent="0.2">
      <c r="B5" s="115" t="s">
        <v>11</v>
      </c>
      <c r="C5" s="109">
        <v>1</v>
      </c>
      <c r="D5" s="110"/>
      <c r="E5" s="111">
        <v>1</v>
      </c>
      <c r="F5" s="112">
        <v>1</v>
      </c>
      <c r="G5" s="112">
        <v>2</v>
      </c>
      <c r="H5" s="113">
        <v>2</v>
      </c>
      <c r="I5" s="65">
        <v>7.2499999999999995E-2</v>
      </c>
      <c r="J5" s="66">
        <v>0.14499999999999999</v>
      </c>
    </row>
    <row r="6" spans="2:10" x14ac:dyDescent="0.2">
      <c r="B6" s="221" t="s">
        <v>224</v>
      </c>
      <c r="C6" s="109">
        <v>1</v>
      </c>
      <c r="D6" s="110"/>
      <c r="E6" s="111">
        <v>4</v>
      </c>
      <c r="F6" s="112">
        <v>4</v>
      </c>
      <c r="G6" s="112">
        <v>2</v>
      </c>
      <c r="H6" s="113">
        <v>32</v>
      </c>
      <c r="I6" s="65">
        <v>3.8280000000000002E-2</v>
      </c>
      <c r="J6" s="66">
        <v>1.22496</v>
      </c>
    </row>
    <row r="7" spans="2:10" ht="30" x14ac:dyDescent="0.2">
      <c r="B7" s="221" t="s">
        <v>89</v>
      </c>
      <c r="C7" s="109">
        <v>1</v>
      </c>
      <c r="D7" s="110"/>
      <c r="E7" s="111">
        <v>1</v>
      </c>
      <c r="F7" s="112">
        <v>2</v>
      </c>
      <c r="G7" s="112">
        <v>2</v>
      </c>
      <c r="H7" s="113">
        <v>4</v>
      </c>
      <c r="I7" s="65">
        <v>1.214375</v>
      </c>
      <c r="J7" s="66">
        <v>4.8574999999999999</v>
      </c>
    </row>
    <row r="8" spans="2:10" ht="30.75" customHeight="1" x14ac:dyDescent="0.2">
      <c r="B8" s="117" t="s">
        <v>112</v>
      </c>
      <c r="C8" s="118">
        <v>0.5</v>
      </c>
      <c r="D8" s="119" t="s">
        <v>225</v>
      </c>
      <c r="E8" s="120">
        <v>4</v>
      </c>
      <c r="F8" s="121">
        <v>4</v>
      </c>
      <c r="G8" s="121">
        <v>2</v>
      </c>
      <c r="H8" s="122">
        <v>32</v>
      </c>
      <c r="I8" s="73">
        <v>0.25360499999999997</v>
      </c>
      <c r="J8" s="74">
        <v>4.0576799999999995</v>
      </c>
    </row>
    <row r="9" spans="2:10" s="32" customFormat="1" x14ac:dyDescent="0.2">
      <c r="B9" s="75" t="s">
        <v>193</v>
      </c>
      <c r="C9" s="76"/>
      <c r="D9" s="77"/>
      <c r="E9" s="78"/>
      <c r="F9" s="79"/>
      <c r="G9" s="79"/>
      <c r="H9" s="80"/>
      <c r="I9" s="81"/>
      <c r="J9" s="297">
        <v>27.685139999999997</v>
      </c>
    </row>
    <row r="10" spans="2:10" ht="30" x14ac:dyDescent="0.2">
      <c r="B10" s="298" t="s">
        <v>502</v>
      </c>
      <c r="C10" s="299" t="s">
        <v>124</v>
      </c>
      <c r="D10" s="299" t="s">
        <v>1</v>
      </c>
      <c r="E10" s="299"/>
      <c r="F10" s="57" t="s">
        <v>32</v>
      </c>
      <c r="G10" s="57" t="s">
        <v>519</v>
      </c>
      <c r="H10" s="57" t="s">
        <v>520</v>
      </c>
      <c r="I10" s="57" t="s">
        <v>424</v>
      </c>
      <c r="J10" s="58" t="s">
        <v>517</v>
      </c>
    </row>
    <row r="11" spans="2:10" x14ac:dyDescent="0.2">
      <c r="B11" s="115" t="s">
        <v>226</v>
      </c>
      <c r="C11" s="109">
        <v>1</v>
      </c>
      <c r="D11" s="331" t="s">
        <v>227</v>
      </c>
      <c r="E11" s="331"/>
      <c r="F11" s="111">
        <v>20</v>
      </c>
      <c r="G11" s="112">
        <v>1</v>
      </c>
      <c r="H11" s="113">
        <v>20</v>
      </c>
      <c r="I11" s="200" t="s">
        <v>457</v>
      </c>
      <c r="J11" s="201" t="s">
        <v>457</v>
      </c>
    </row>
    <row r="12" spans="2:10" x14ac:dyDescent="0.2">
      <c r="B12" s="115" t="s">
        <v>498</v>
      </c>
      <c r="C12" s="109">
        <v>1</v>
      </c>
      <c r="D12" s="331" t="s">
        <v>228</v>
      </c>
      <c r="E12" s="331"/>
      <c r="F12" s="111">
        <v>15</v>
      </c>
      <c r="G12" s="112">
        <v>2</v>
      </c>
      <c r="H12" s="113">
        <v>30</v>
      </c>
      <c r="I12" s="200" t="s">
        <v>457</v>
      </c>
      <c r="J12" s="201" t="s">
        <v>457</v>
      </c>
    </row>
    <row r="13" spans="2:10" x14ac:dyDescent="0.2">
      <c r="B13" s="196" t="s">
        <v>530</v>
      </c>
      <c r="C13" s="118">
        <v>1</v>
      </c>
      <c r="D13" s="332" t="s">
        <v>228</v>
      </c>
      <c r="E13" s="332"/>
      <c r="F13" s="120">
        <v>30</v>
      </c>
      <c r="G13" s="121">
        <v>2</v>
      </c>
      <c r="H13" s="122">
        <v>60</v>
      </c>
      <c r="I13" s="333" t="s">
        <v>457</v>
      </c>
      <c r="J13" s="334" t="s">
        <v>457</v>
      </c>
    </row>
    <row r="14" spans="2:10" ht="16" thickBot="1" x14ac:dyDescent="0.25">
      <c r="B14" s="313" t="s">
        <v>136</v>
      </c>
      <c r="C14" s="314">
        <v>1</v>
      </c>
      <c r="D14" s="315"/>
      <c r="E14" s="316"/>
      <c r="F14" s="316"/>
      <c r="G14" s="317">
        <v>2</v>
      </c>
      <c r="H14" s="318"/>
      <c r="I14" s="319">
        <v>0.5</v>
      </c>
      <c r="J14" s="320">
        <v>1</v>
      </c>
    </row>
    <row r="16" spans="2:10" s="34" customFormat="1" ht="15" customHeight="1" x14ac:dyDescent="0.2">
      <c r="B16" s="1179" t="s">
        <v>525</v>
      </c>
      <c r="C16" s="1179"/>
      <c r="D16" s="1179"/>
      <c r="E16" s="1179"/>
      <c r="F16" s="1179"/>
      <c r="G16" s="1179"/>
      <c r="H16" s="1179"/>
      <c r="I16" s="1179"/>
      <c r="J16" s="1179"/>
    </row>
    <row r="17" spans="2:10" ht="51" customHeight="1" x14ac:dyDescent="0.2">
      <c r="B17" s="1179" t="s">
        <v>725</v>
      </c>
      <c r="C17" s="1179"/>
      <c r="D17" s="1179"/>
      <c r="E17" s="1179"/>
      <c r="F17" s="1179"/>
      <c r="G17" s="1179"/>
      <c r="H17" s="1179"/>
      <c r="I17" s="1179"/>
      <c r="J17" s="1179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16:J16"/>
    <mergeCell ref="B17:J17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644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692" t="s">
        <v>493</v>
      </c>
      <c r="C3" s="693" t="s">
        <v>76</v>
      </c>
      <c r="D3" s="693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221" t="s">
        <v>553</v>
      </c>
      <c r="C4" s="535">
        <v>1</v>
      </c>
      <c r="D4" s="61"/>
      <c r="E4" s="610">
        <v>1</v>
      </c>
      <c r="F4" s="610">
        <v>4</v>
      </c>
      <c r="G4" s="146">
        <v>10</v>
      </c>
      <c r="H4" s="113">
        <v>40</v>
      </c>
      <c r="I4" s="65">
        <v>5.6985000000000001E-2</v>
      </c>
      <c r="J4" s="66">
        <v>2.2793999999999999</v>
      </c>
    </row>
    <row r="5" spans="2:10" x14ac:dyDescent="0.2">
      <c r="B5" s="276" t="s">
        <v>193</v>
      </c>
      <c r="C5" s="277"/>
      <c r="D5" s="278"/>
      <c r="E5" s="279"/>
      <c r="F5" s="280"/>
      <c r="G5" s="280"/>
      <c r="H5" s="281"/>
      <c r="I5" s="282"/>
      <c r="J5" s="283">
        <v>2.2793999999999999</v>
      </c>
    </row>
    <row r="6" spans="2:10" ht="30" x14ac:dyDescent="0.2">
      <c r="B6" s="55" t="s">
        <v>502</v>
      </c>
      <c r="C6" s="56" t="s">
        <v>124</v>
      </c>
      <c r="D6" s="56" t="s">
        <v>1</v>
      </c>
      <c r="E6" s="56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2:10" x14ac:dyDescent="0.2">
      <c r="B7" s="115" t="s">
        <v>33</v>
      </c>
      <c r="C7" s="109">
        <v>1</v>
      </c>
      <c r="D7" s="331"/>
      <c r="E7" s="331"/>
      <c r="F7" s="111">
        <v>15</v>
      </c>
      <c r="G7" s="112">
        <v>2</v>
      </c>
      <c r="H7" s="113">
        <v>30</v>
      </c>
      <c r="I7" s="200" t="s">
        <v>457</v>
      </c>
      <c r="J7" s="201" t="s">
        <v>457</v>
      </c>
    </row>
    <row r="8" spans="2:10" x14ac:dyDescent="0.2">
      <c r="B8" s="196" t="s">
        <v>134</v>
      </c>
      <c r="C8" s="118">
        <v>1</v>
      </c>
      <c r="D8" s="332" t="s">
        <v>228</v>
      </c>
      <c r="E8" s="332"/>
      <c r="F8" s="120">
        <v>30</v>
      </c>
      <c r="G8" s="121">
        <v>1</v>
      </c>
      <c r="H8" s="122">
        <v>30</v>
      </c>
      <c r="I8" s="333" t="s">
        <v>457</v>
      </c>
      <c r="J8" s="334" t="s">
        <v>457</v>
      </c>
    </row>
    <row r="9" spans="2:10" ht="16" thickBot="1" x14ac:dyDescent="0.25">
      <c r="B9" s="313" t="s">
        <v>136</v>
      </c>
      <c r="C9" s="314">
        <v>1</v>
      </c>
      <c r="D9" s="315"/>
      <c r="E9" s="316"/>
      <c r="F9" s="316"/>
      <c r="G9" s="317">
        <v>1</v>
      </c>
      <c r="H9" s="318"/>
      <c r="I9" s="319">
        <v>0.5</v>
      </c>
      <c r="J9" s="320">
        <v>0.5</v>
      </c>
    </row>
    <row r="11" spans="2:10" x14ac:dyDescent="0.2">
      <c r="B11" s="1179" t="s">
        <v>525</v>
      </c>
      <c r="C11" s="1179"/>
      <c r="D11" s="1179"/>
      <c r="E11" s="1179"/>
      <c r="F11" s="1179"/>
      <c r="G11" s="1179"/>
      <c r="H11" s="1179"/>
      <c r="I11" s="1179"/>
      <c r="J11" s="1179"/>
    </row>
    <row r="12" spans="2:10" ht="15.75" customHeight="1" x14ac:dyDescent="0.2">
      <c r="B12" s="1179" t="s">
        <v>724</v>
      </c>
      <c r="C12" s="1179"/>
      <c r="D12" s="1179"/>
      <c r="E12" s="1179"/>
      <c r="F12" s="1179"/>
      <c r="G12" s="1179"/>
      <c r="H12" s="1179"/>
      <c r="I12" s="1179"/>
      <c r="J12" s="1179"/>
    </row>
    <row r="13" spans="2:10" ht="16.5" customHeight="1" x14ac:dyDescent="0.2">
      <c r="B13" s="1179"/>
      <c r="C13" s="1179"/>
      <c r="D13" s="1179"/>
      <c r="E13" s="1179"/>
      <c r="F13" s="1179"/>
      <c r="G13" s="1179"/>
      <c r="H13" s="1179"/>
      <c r="I13" s="1179"/>
      <c r="J13" s="1179"/>
    </row>
    <row r="16" spans="2:10" s="34" customFormat="1" ht="15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11:J11"/>
    <mergeCell ref="B12:J1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645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709" t="s">
        <v>493</v>
      </c>
      <c r="C3" s="710" t="s">
        <v>76</v>
      </c>
      <c r="D3" s="710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ht="30" x14ac:dyDescent="0.2">
      <c r="B4" s="711" t="s">
        <v>167</v>
      </c>
      <c r="C4" s="712">
        <v>1</v>
      </c>
      <c r="D4" s="713" t="s">
        <v>231</v>
      </c>
      <c r="E4" s="714">
        <v>0.125</v>
      </c>
      <c r="F4" s="714">
        <v>8</v>
      </c>
      <c r="G4" s="714">
        <v>1</v>
      </c>
      <c r="H4" s="715">
        <v>1</v>
      </c>
      <c r="I4" s="716">
        <f>VLOOKUP(B4,'Drug &amp; Supply costs'!$A$4:$G$106,7,FALSE)</f>
        <v>0.44862999999999997</v>
      </c>
      <c r="J4" s="717">
        <f>+C4*H4*I4</f>
        <v>0.44862999999999997</v>
      </c>
    </row>
    <row r="5" spans="2:10" x14ac:dyDescent="0.2">
      <c r="B5" s="276" t="s">
        <v>193</v>
      </c>
      <c r="C5" s="277"/>
      <c r="D5" s="278"/>
      <c r="E5" s="279"/>
      <c r="F5" s="280"/>
      <c r="G5" s="280"/>
      <c r="H5" s="281"/>
      <c r="I5" s="282"/>
      <c r="J5" s="283">
        <f>+J4</f>
        <v>0.44862999999999997</v>
      </c>
    </row>
    <row r="6" spans="2:10" ht="30" x14ac:dyDescent="0.2">
      <c r="B6" s="55" t="s">
        <v>502</v>
      </c>
      <c r="C6" s="56" t="s">
        <v>124</v>
      </c>
      <c r="D6" s="56" t="s">
        <v>1</v>
      </c>
      <c r="E6" s="56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2:10" x14ac:dyDescent="0.2">
      <c r="B7" s="108" t="s">
        <v>37</v>
      </c>
      <c r="C7" s="109">
        <v>1</v>
      </c>
      <c r="D7" s="193" t="s">
        <v>232</v>
      </c>
      <c r="E7" s="331"/>
      <c r="F7" s="111">
        <v>20</v>
      </c>
      <c r="G7" s="112">
        <v>1</v>
      </c>
      <c r="H7" s="113">
        <v>20</v>
      </c>
      <c r="I7" s="200" t="s">
        <v>457</v>
      </c>
      <c r="J7" s="201" t="s">
        <v>457</v>
      </c>
    </row>
    <row r="8" spans="2:10" ht="16" thickBot="1" x14ac:dyDescent="0.25">
      <c r="B8" s="93" t="s">
        <v>498</v>
      </c>
      <c r="C8" s="94">
        <v>1</v>
      </c>
      <c r="D8" s="202" t="s">
        <v>233</v>
      </c>
      <c r="E8" s="284"/>
      <c r="F8" s="204">
        <v>40</v>
      </c>
      <c r="G8" s="205">
        <v>1</v>
      </c>
      <c r="H8" s="206">
        <v>40</v>
      </c>
      <c r="I8" s="98" t="s">
        <v>457</v>
      </c>
      <c r="J8" s="99" t="s">
        <v>457</v>
      </c>
    </row>
    <row r="10" spans="2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5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646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692" t="s">
        <v>493</v>
      </c>
      <c r="C3" s="693" t="s">
        <v>76</v>
      </c>
      <c r="D3" s="693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633" t="s">
        <v>235</v>
      </c>
      <c r="C4" s="634"/>
      <c r="D4" s="635"/>
      <c r="E4" s="634"/>
      <c r="F4" s="634"/>
      <c r="G4" s="634"/>
      <c r="H4" s="634"/>
      <c r="I4" s="634"/>
      <c r="J4" s="636"/>
    </row>
    <row r="5" spans="2:10" s="35" customFormat="1" x14ac:dyDescent="0.2">
      <c r="B5" s="701" t="s">
        <v>54</v>
      </c>
      <c r="C5" s="86">
        <v>1</v>
      </c>
      <c r="D5" s="583"/>
      <c r="E5" s="348">
        <v>1</v>
      </c>
      <c r="F5" s="370">
        <v>4</v>
      </c>
      <c r="G5" s="370">
        <v>1</v>
      </c>
      <c r="H5" s="88">
        <v>4</v>
      </c>
      <c r="I5" s="179">
        <v>7.9605000000000009E-2</v>
      </c>
      <c r="J5" s="180">
        <v>0.31842000000000004</v>
      </c>
    </row>
    <row r="6" spans="2:10" s="35" customFormat="1" x14ac:dyDescent="0.2">
      <c r="B6" s="533" t="s">
        <v>102</v>
      </c>
      <c r="C6" s="227">
        <v>1</v>
      </c>
      <c r="D6" s="177" t="s">
        <v>7</v>
      </c>
      <c r="E6" s="348">
        <v>2</v>
      </c>
      <c r="F6" s="89">
        <v>1</v>
      </c>
      <c r="G6" s="89">
        <v>1</v>
      </c>
      <c r="H6" s="90">
        <v>2</v>
      </c>
      <c r="I6" s="179">
        <v>2.8274999999999998E-2</v>
      </c>
      <c r="J6" s="180">
        <v>5.6549999999999996E-2</v>
      </c>
    </row>
    <row r="7" spans="2:10" s="35" customFormat="1" x14ac:dyDescent="0.2">
      <c r="B7" s="533" t="s">
        <v>8</v>
      </c>
      <c r="C7" s="227">
        <v>1</v>
      </c>
      <c r="D7" s="177" t="s">
        <v>103</v>
      </c>
      <c r="E7" s="348">
        <v>1</v>
      </c>
      <c r="F7" s="89">
        <v>1</v>
      </c>
      <c r="G7" s="89">
        <v>1</v>
      </c>
      <c r="H7" s="90">
        <v>1</v>
      </c>
      <c r="I7" s="179">
        <v>0.17327499999999998</v>
      </c>
      <c r="J7" s="180">
        <v>0.17327499999999998</v>
      </c>
    </row>
    <row r="8" spans="2:10" s="35" customFormat="1" ht="30" x14ac:dyDescent="0.2">
      <c r="B8" s="226" t="s">
        <v>236</v>
      </c>
      <c r="C8" s="227">
        <v>1</v>
      </c>
      <c r="D8" s="177" t="s">
        <v>237</v>
      </c>
      <c r="E8" s="348">
        <v>1</v>
      </c>
      <c r="F8" s="89">
        <v>1</v>
      </c>
      <c r="G8" s="89">
        <v>1</v>
      </c>
      <c r="H8" s="90">
        <v>1</v>
      </c>
      <c r="I8" s="179">
        <v>1.9865000000000002</v>
      </c>
      <c r="J8" s="180">
        <v>1.9865000000000002</v>
      </c>
    </row>
    <row r="9" spans="2:10" s="35" customFormat="1" x14ac:dyDescent="0.2">
      <c r="B9" s="533" t="s">
        <v>238</v>
      </c>
      <c r="C9" s="227">
        <v>1</v>
      </c>
      <c r="D9" s="177" t="s">
        <v>239</v>
      </c>
      <c r="E9" s="348">
        <v>1</v>
      </c>
      <c r="F9" s="89">
        <v>1</v>
      </c>
      <c r="G9" s="89">
        <v>1</v>
      </c>
      <c r="H9" s="90">
        <v>1</v>
      </c>
      <c r="I9" s="179">
        <v>0.14499999999999999</v>
      </c>
      <c r="J9" s="180">
        <v>0.14499999999999999</v>
      </c>
    </row>
    <row r="10" spans="2:10" s="35" customFormat="1" x14ac:dyDescent="0.2">
      <c r="B10" s="226" t="s">
        <v>240</v>
      </c>
      <c r="C10" s="227">
        <v>1</v>
      </c>
      <c r="D10" s="177" t="s">
        <v>241</v>
      </c>
      <c r="E10" s="348">
        <v>1</v>
      </c>
      <c r="F10" s="89">
        <v>1</v>
      </c>
      <c r="G10" s="89">
        <v>1</v>
      </c>
      <c r="H10" s="90">
        <v>1</v>
      </c>
      <c r="I10" s="179">
        <v>0.14499999999999999</v>
      </c>
      <c r="J10" s="180">
        <v>0.14499999999999999</v>
      </c>
    </row>
    <row r="11" spans="2:10" s="35" customFormat="1" ht="30" x14ac:dyDescent="0.2">
      <c r="B11" s="226" t="s">
        <v>242</v>
      </c>
      <c r="C11" s="227">
        <v>1</v>
      </c>
      <c r="D11" s="177" t="s">
        <v>702</v>
      </c>
      <c r="E11" s="348">
        <v>1</v>
      </c>
      <c r="F11" s="89">
        <v>1</v>
      </c>
      <c r="G11" s="89">
        <v>1</v>
      </c>
      <c r="H11" s="90">
        <v>1</v>
      </c>
      <c r="I11" s="184">
        <v>0.1</v>
      </c>
      <c r="J11" s="180">
        <v>0.1</v>
      </c>
    </row>
    <row r="12" spans="2:10" x14ac:dyDescent="0.2">
      <c r="B12" s="633" t="s">
        <v>243</v>
      </c>
      <c r="C12" s="634"/>
      <c r="D12" s="635"/>
      <c r="E12" s="634"/>
      <c r="F12" s="634"/>
      <c r="G12" s="634"/>
      <c r="H12" s="634"/>
      <c r="I12" s="634"/>
      <c r="J12" s="636"/>
    </row>
    <row r="13" spans="2:10" ht="29.25" customHeight="1" x14ac:dyDescent="0.2">
      <c r="B13" s="67" t="s">
        <v>55</v>
      </c>
      <c r="C13" s="60">
        <v>0.5</v>
      </c>
      <c r="D13" s="110" t="s">
        <v>244</v>
      </c>
      <c r="E13" s="111">
        <v>1</v>
      </c>
      <c r="F13" s="112">
        <v>1</v>
      </c>
      <c r="G13" s="112">
        <v>1</v>
      </c>
      <c r="H13" s="113">
        <v>1</v>
      </c>
      <c r="I13" s="65">
        <v>0.53388999999999998</v>
      </c>
      <c r="J13" s="66">
        <v>0.26694499999999999</v>
      </c>
    </row>
    <row r="14" spans="2:10" x14ac:dyDescent="0.2">
      <c r="B14" s="115" t="s">
        <v>11</v>
      </c>
      <c r="C14" s="60">
        <v>0.5</v>
      </c>
      <c r="D14" s="110" t="s">
        <v>245</v>
      </c>
      <c r="E14" s="111">
        <v>1</v>
      </c>
      <c r="F14" s="112">
        <v>1</v>
      </c>
      <c r="G14" s="112">
        <v>1</v>
      </c>
      <c r="H14" s="113">
        <v>1</v>
      </c>
      <c r="I14" s="65">
        <v>7.2499999999999995E-2</v>
      </c>
      <c r="J14" s="66">
        <v>3.6249999999999998E-2</v>
      </c>
    </row>
    <row r="15" spans="2:10" x14ac:dyDescent="0.2">
      <c r="B15" s="221" t="s">
        <v>500</v>
      </c>
      <c r="C15" s="60">
        <v>0.5</v>
      </c>
      <c r="D15" s="110" t="s">
        <v>246</v>
      </c>
      <c r="E15" s="111">
        <v>1</v>
      </c>
      <c r="F15" s="112">
        <v>1</v>
      </c>
      <c r="G15" s="112">
        <v>1</v>
      </c>
      <c r="H15" s="113">
        <v>1</v>
      </c>
      <c r="I15" s="65">
        <v>1.0149999999999999</v>
      </c>
      <c r="J15" s="66">
        <v>0.50749999999999995</v>
      </c>
    </row>
    <row r="16" spans="2:10" s="34" customFormat="1" ht="27" customHeight="1" x14ac:dyDescent="0.2">
      <c r="B16" s="640" t="s">
        <v>24</v>
      </c>
      <c r="C16" s="555">
        <v>0.5</v>
      </c>
      <c r="D16" s="651" t="s">
        <v>247</v>
      </c>
      <c r="E16" s="216">
        <v>1</v>
      </c>
      <c r="F16" s="224">
        <v>1</v>
      </c>
      <c r="G16" s="224">
        <v>1</v>
      </c>
      <c r="H16" s="225">
        <v>1</v>
      </c>
      <c r="I16" s="219">
        <v>5.5099999999999996E-2</v>
      </c>
      <c r="J16" s="220">
        <v>2.7549999999999998E-2</v>
      </c>
    </row>
    <row r="17" spans="2:10" x14ac:dyDescent="0.2">
      <c r="B17" s="702" t="s">
        <v>29</v>
      </c>
      <c r="C17" s="60">
        <v>1</v>
      </c>
      <c r="D17" s="110" t="s">
        <v>248</v>
      </c>
      <c r="E17" s="111">
        <v>1</v>
      </c>
      <c r="F17" s="112">
        <v>4</v>
      </c>
      <c r="G17" s="112">
        <v>3</v>
      </c>
      <c r="H17" s="113">
        <f t="shared" ref="H17" si="0">E17*F17*G17</f>
        <v>12</v>
      </c>
      <c r="I17" s="65">
        <v>6.9599999999999992E-3</v>
      </c>
      <c r="J17" s="66">
        <v>8.3519999999999983E-2</v>
      </c>
    </row>
    <row r="18" spans="2:10" x14ac:dyDescent="0.2">
      <c r="B18" s="276" t="s">
        <v>193</v>
      </c>
      <c r="C18" s="277"/>
      <c r="D18" s="278"/>
      <c r="E18" s="279"/>
      <c r="F18" s="280"/>
      <c r="G18" s="280"/>
      <c r="H18" s="281"/>
      <c r="I18" s="282"/>
      <c r="J18" s="283">
        <v>3.8465100000000003</v>
      </c>
    </row>
    <row r="19" spans="2:10" ht="30" x14ac:dyDescent="0.2">
      <c r="B19" s="55" t="s">
        <v>502</v>
      </c>
      <c r="C19" s="56" t="s">
        <v>124</v>
      </c>
      <c r="D19" s="56" t="s">
        <v>1</v>
      </c>
      <c r="E19" s="56"/>
      <c r="F19" s="57" t="s">
        <v>32</v>
      </c>
      <c r="G19" s="57" t="s">
        <v>519</v>
      </c>
      <c r="H19" s="57" t="s">
        <v>520</v>
      </c>
      <c r="I19" s="57" t="s">
        <v>424</v>
      </c>
      <c r="J19" s="58" t="s">
        <v>517</v>
      </c>
    </row>
    <row r="20" spans="2:10" x14ac:dyDescent="0.2">
      <c r="B20" s="633" t="s">
        <v>235</v>
      </c>
      <c r="C20" s="634"/>
      <c r="D20" s="635"/>
      <c r="E20" s="634"/>
      <c r="F20" s="634"/>
      <c r="G20" s="634"/>
      <c r="H20" s="634"/>
      <c r="I20" s="634"/>
      <c r="J20" s="636"/>
    </row>
    <row r="21" spans="2:10" x14ac:dyDescent="0.2">
      <c r="B21" s="115" t="s">
        <v>33</v>
      </c>
      <c r="C21" s="109">
        <v>1</v>
      </c>
      <c r="D21" s="331" t="s">
        <v>249</v>
      </c>
      <c r="E21" s="331"/>
      <c r="F21" s="111">
        <v>120</v>
      </c>
      <c r="G21" s="112">
        <v>1</v>
      </c>
      <c r="H21" s="113">
        <v>120</v>
      </c>
      <c r="I21" s="703" t="s">
        <v>457</v>
      </c>
      <c r="J21" s="704" t="s">
        <v>457</v>
      </c>
    </row>
    <row r="22" spans="2:10" x14ac:dyDescent="0.2">
      <c r="B22" s="108" t="s">
        <v>37</v>
      </c>
      <c r="C22" s="109">
        <v>1</v>
      </c>
      <c r="D22" s="331"/>
      <c r="E22" s="331"/>
      <c r="F22" s="111">
        <v>20</v>
      </c>
      <c r="G22" s="112">
        <v>1</v>
      </c>
      <c r="H22" s="113">
        <v>20</v>
      </c>
      <c r="I22" s="703" t="s">
        <v>457</v>
      </c>
      <c r="J22" s="704" t="s">
        <v>457</v>
      </c>
    </row>
    <row r="23" spans="2:10" x14ac:dyDescent="0.2">
      <c r="B23" s="196" t="s">
        <v>134</v>
      </c>
      <c r="C23" s="118">
        <v>1</v>
      </c>
      <c r="D23" s="332" t="s">
        <v>228</v>
      </c>
      <c r="E23" s="332"/>
      <c r="F23" s="120">
        <v>30</v>
      </c>
      <c r="G23" s="121">
        <v>2</v>
      </c>
      <c r="H23" s="122">
        <v>60</v>
      </c>
      <c r="I23" s="705" t="s">
        <v>457</v>
      </c>
      <c r="J23" s="706" t="s">
        <v>457</v>
      </c>
    </row>
    <row r="24" spans="2:10" ht="16" thickBot="1" x14ac:dyDescent="0.25">
      <c r="B24" s="313" t="s">
        <v>136</v>
      </c>
      <c r="C24" s="707">
        <v>1</v>
      </c>
      <c r="D24" s="316"/>
      <c r="E24" s="316"/>
      <c r="F24" s="316"/>
      <c r="G24" s="708">
        <v>2</v>
      </c>
      <c r="H24" s="318"/>
      <c r="I24" s="319">
        <v>0.5</v>
      </c>
      <c r="J24" s="320">
        <v>1</v>
      </c>
    </row>
    <row r="26" spans="2:10" x14ac:dyDescent="0.2">
      <c r="B26" s="1179" t="s">
        <v>525</v>
      </c>
      <c r="C26" s="1179"/>
      <c r="D26" s="1179"/>
      <c r="E26" s="1179"/>
      <c r="F26" s="1179"/>
      <c r="G26" s="1179"/>
      <c r="H26" s="1179"/>
      <c r="I26" s="1179"/>
      <c r="J26" s="1179"/>
    </row>
    <row r="35" spans="2:10" s="34" customFormat="1" ht="27" customHeight="1" x14ac:dyDescent="0.2">
      <c r="B35" s="33"/>
      <c r="C35" s="33"/>
      <c r="D35" s="33"/>
      <c r="E35" s="33"/>
      <c r="F35" s="33"/>
      <c r="G35" s="33"/>
      <c r="H35" s="33"/>
      <c r="I35" s="33"/>
      <c r="J35" s="33"/>
    </row>
  </sheetData>
  <mergeCells count="3">
    <mergeCell ref="B1:J1"/>
    <mergeCell ref="B2:J2"/>
    <mergeCell ref="B26:J26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647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692" t="s">
        <v>493</v>
      </c>
      <c r="C3" s="693" t="s">
        <v>76</v>
      </c>
      <c r="D3" s="693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695" t="s">
        <v>551</v>
      </c>
      <c r="C4" s="60">
        <v>1</v>
      </c>
      <c r="D4" s="110" t="s">
        <v>251</v>
      </c>
      <c r="E4" s="111">
        <v>1</v>
      </c>
      <c r="F4" s="112">
        <v>1</v>
      </c>
      <c r="G4" s="112">
        <v>1</v>
      </c>
      <c r="H4" s="113">
        <v>1</v>
      </c>
      <c r="I4" s="65">
        <v>0.27332499999999998</v>
      </c>
      <c r="J4" s="66">
        <v>0.27332499999999998</v>
      </c>
    </row>
    <row r="5" spans="2:10" x14ac:dyDescent="0.2">
      <c r="B5" s="115" t="s">
        <v>11</v>
      </c>
      <c r="C5" s="60">
        <v>1</v>
      </c>
      <c r="D5" s="110" t="s">
        <v>252</v>
      </c>
      <c r="E5" s="111">
        <v>1</v>
      </c>
      <c r="F5" s="112">
        <v>1</v>
      </c>
      <c r="G5" s="112">
        <v>1</v>
      </c>
      <c r="H5" s="113">
        <v>1</v>
      </c>
      <c r="I5" s="65">
        <v>7.2499999999999995E-2</v>
      </c>
      <c r="J5" s="66">
        <v>7.2499999999999995E-2</v>
      </c>
    </row>
    <row r="6" spans="2:10" x14ac:dyDescent="0.2">
      <c r="B6" s="276" t="s">
        <v>193</v>
      </c>
      <c r="C6" s="277"/>
      <c r="D6" s="278"/>
      <c r="E6" s="279"/>
      <c r="F6" s="280"/>
      <c r="G6" s="280"/>
      <c r="H6" s="281"/>
      <c r="I6" s="282"/>
      <c r="J6" s="283">
        <v>0.34582499999999999</v>
      </c>
    </row>
    <row r="7" spans="2:10" ht="30" x14ac:dyDescent="0.2">
      <c r="B7" s="55" t="s">
        <v>502</v>
      </c>
      <c r="C7" s="56" t="s">
        <v>124</v>
      </c>
      <c r="D7" s="56" t="s">
        <v>1</v>
      </c>
      <c r="E7" s="56"/>
      <c r="F7" s="57" t="s">
        <v>32</v>
      </c>
      <c r="G7" s="57" t="s">
        <v>519</v>
      </c>
      <c r="H7" s="57" t="s">
        <v>520</v>
      </c>
      <c r="I7" s="57" t="s">
        <v>424</v>
      </c>
      <c r="J7" s="58" t="s">
        <v>517</v>
      </c>
    </row>
    <row r="8" spans="2:10" ht="16" thickBot="1" x14ac:dyDescent="0.25">
      <c r="B8" s="93" t="s">
        <v>33</v>
      </c>
      <c r="C8" s="94">
        <v>1</v>
      </c>
      <c r="D8" s="284"/>
      <c r="E8" s="284"/>
      <c r="F8" s="204">
        <v>5</v>
      </c>
      <c r="G8" s="205">
        <v>1</v>
      </c>
      <c r="H8" s="206">
        <v>5</v>
      </c>
      <c r="I8" s="98" t="s">
        <v>457</v>
      </c>
      <c r="J8" s="99" t="s">
        <v>457</v>
      </c>
    </row>
    <row r="10" spans="2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1" spans="2:10" ht="15" customHeight="1" x14ac:dyDescent="0.2">
      <c r="B11" s="1179" t="s">
        <v>581</v>
      </c>
      <c r="C11" s="1179"/>
      <c r="D11" s="1179"/>
      <c r="E11" s="1179"/>
      <c r="F11" s="1179"/>
      <c r="G11" s="1179"/>
      <c r="H11" s="1179"/>
      <c r="I11" s="1179"/>
      <c r="J11" s="1179"/>
    </row>
    <row r="12" spans="2:10" ht="16.5" customHeight="1" x14ac:dyDescent="0.2">
      <c r="B12" s="1179"/>
      <c r="C12" s="1179"/>
      <c r="D12" s="1179"/>
      <c r="E12" s="1179"/>
      <c r="F12" s="1179"/>
      <c r="G12" s="1179"/>
      <c r="H12" s="1179"/>
      <c r="I12" s="1179"/>
      <c r="J12" s="1179"/>
    </row>
    <row r="16" spans="2:10" s="34" customFormat="1" ht="15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10:J10"/>
    <mergeCell ref="B11:J1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3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9" style="1" bestFit="1" customWidth="1"/>
    <col min="10" max="10" width="10.83203125" style="1" bestFit="1" customWidth="1"/>
    <col min="11" max="16384" width="8.83203125" style="31"/>
  </cols>
  <sheetData>
    <row r="1" spans="2:10" s="34" customFormat="1" ht="27" customHeight="1" x14ac:dyDescent="0.2">
      <c r="B1" s="1186" t="s">
        <v>648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692" t="s">
        <v>75</v>
      </c>
      <c r="C3" s="693" t="s">
        <v>76</v>
      </c>
      <c r="D3" s="693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115" t="s">
        <v>5</v>
      </c>
      <c r="C4" s="60">
        <v>1</v>
      </c>
      <c r="D4" s="110" t="s">
        <v>6</v>
      </c>
      <c r="E4" s="111">
        <v>1</v>
      </c>
      <c r="F4" s="112">
        <v>2</v>
      </c>
      <c r="G4" s="112">
        <v>1</v>
      </c>
      <c r="H4" s="113">
        <v>2</v>
      </c>
      <c r="I4" s="65">
        <v>0.39150000000000001</v>
      </c>
      <c r="J4" s="66">
        <v>0.78300000000000003</v>
      </c>
    </row>
    <row r="5" spans="2:10" x14ac:dyDescent="0.2">
      <c r="B5" s="67" t="s">
        <v>79</v>
      </c>
      <c r="C5" s="60">
        <v>1</v>
      </c>
      <c r="D5" s="110"/>
      <c r="E5" s="111">
        <v>1</v>
      </c>
      <c r="F5" s="112">
        <v>1</v>
      </c>
      <c r="G5" s="112">
        <v>1</v>
      </c>
      <c r="H5" s="113">
        <v>1</v>
      </c>
      <c r="I5" s="65">
        <v>0.30275999999999997</v>
      </c>
      <c r="J5" s="66">
        <v>0.30275999999999997</v>
      </c>
    </row>
    <row r="6" spans="2:10" x14ac:dyDescent="0.2">
      <c r="B6" s="633" t="s">
        <v>256</v>
      </c>
      <c r="C6" s="634"/>
      <c r="D6" s="635"/>
      <c r="E6" s="634"/>
      <c r="F6" s="634"/>
      <c r="G6" s="634"/>
      <c r="H6" s="634"/>
      <c r="I6" s="634"/>
      <c r="J6" s="636"/>
    </row>
    <row r="7" spans="2:10" ht="30" x14ac:dyDescent="0.2">
      <c r="B7" s="695" t="s">
        <v>89</v>
      </c>
      <c r="C7" s="60">
        <v>1</v>
      </c>
      <c r="D7" s="110" t="s">
        <v>554</v>
      </c>
      <c r="E7" s="111">
        <v>4</v>
      </c>
      <c r="F7" s="112">
        <v>1</v>
      </c>
      <c r="G7" s="112">
        <v>1</v>
      </c>
      <c r="H7" s="113">
        <v>4</v>
      </c>
      <c r="I7" s="65">
        <v>1.214375</v>
      </c>
      <c r="J7" s="66">
        <v>4.8574999999999999</v>
      </c>
    </row>
    <row r="8" spans="2:10" x14ac:dyDescent="0.2">
      <c r="B8" s="221" t="s">
        <v>97</v>
      </c>
      <c r="C8" s="535">
        <v>1</v>
      </c>
      <c r="D8" s="110" t="s">
        <v>257</v>
      </c>
      <c r="E8" s="536">
        <v>1</v>
      </c>
      <c r="F8" s="146">
        <v>1</v>
      </c>
      <c r="G8" s="146">
        <v>1</v>
      </c>
      <c r="H8" s="113">
        <v>1</v>
      </c>
      <c r="I8" s="65">
        <v>0.73949999999999994</v>
      </c>
      <c r="J8" s="66">
        <v>0.73949999999999994</v>
      </c>
    </row>
    <row r="9" spans="2:10" x14ac:dyDescent="0.2">
      <c r="B9" s="534" t="s">
        <v>99</v>
      </c>
      <c r="C9" s="535">
        <v>1</v>
      </c>
      <c r="D9" s="110" t="s">
        <v>257</v>
      </c>
      <c r="E9" s="536">
        <v>1</v>
      </c>
      <c r="F9" s="146">
        <v>1</v>
      </c>
      <c r="G9" s="146">
        <v>1</v>
      </c>
      <c r="H9" s="113">
        <v>1</v>
      </c>
      <c r="I9" s="65">
        <v>0.57999999999999996</v>
      </c>
      <c r="J9" s="66">
        <v>0.57999999999999996</v>
      </c>
    </row>
    <row r="10" spans="2:10" x14ac:dyDescent="0.2">
      <c r="B10" s="633" t="s">
        <v>258</v>
      </c>
      <c r="C10" s="634"/>
      <c r="D10" s="635"/>
      <c r="E10" s="634"/>
      <c r="F10" s="634"/>
      <c r="G10" s="634"/>
      <c r="H10" s="634"/>
      <c r="I10" s="634"/>
      <c r="J10" s="636"/>
    </row>
    <row r="11" spans="2:10" x14ac:dyDescent="0.2">
      <c r="B11" s="553" t="s">
        <v>551</v>
      </c>
      <c r="C11" s="60">
        <v>0.3</v>
      </c>
      <c r="D11" s="110" t="s">
        <v>259</v>
      </c>
      <c r="E11" s="111">
        <v>1</v>
      </c>
      <c r="F11" s="112">
        <v>1</v>
      </c>
      <c r="G11" s="112">
        <v>1</v>
      </c>
      <c r="H11" s="113">
        <v>1</v>
      </c>
      <c r="I11" s="65">
        <v>0.27332499999999998</v>
      </c>
      <c r="J11" s="66">
        <v>8.1997499999999987E-2</v>
      </c>
    </row>
    <row r="12" spans="2:10" x14ac:dyDescent="0.2">
      <c r="B12" s="553" t="s">
        <v>551</v>
      </c>
      <c r="C12" s="60">
        <v>0.3</v>
      </c>
      <c r="D12" s="110" t="s">
        <v>260</v>
      </c>
      <c r="E12" s="111">
        <v>2</v>
      </c>
      <c r="F12" s="112">
        <v>1</v>
      </c>
      <c r="G12" s="112">
        <v>1</v>
      </c>
      <c r="H12" s="113">
        <v>2</v>
      </c>
      <c r="I12" s="65">
        <v>0.27332499999999998</v>
      </c>
      <c r="J12" s="66">
        <v>0.16399499999999997</v>
      </c>
    </row>
    <row r="13" spans="2:10" x14ac:dyDescent="0.2">
      <c r="B13" s="67" t="s">
        <v>564</v>
      </c>
      <c r="C13" s="60">
        <v>0.15</v>
      </c>
      <c r="D13" s="61" t="s">
        <v>261</v>
      </c>
      <c r="E13" s="536">
        <v>1</v>
      </c>
      <c r="F13" s="146">
        <v>1</v>
      </c>
      <c r="G13" s="146">
        <v>1</v>
      </c>
      <c r="H13" s="113">
        <v>1</v>
      </c>
      <c r="I13" s="65">
        <v>0.18095999999999998</v>
      </c>
      <c r="J13" s="66">
        <v>2.7143999999999998E-2</v>
      </c>
    </row>
    <row r="14" spans="2:10" x14ac:dyDescent="0.2">
      <c r="B14" s="553" t="s">
        <v>551</v>
      </c>
      <c r="C14" s="60">
        <v>0.15</v>
      </c>
      <c r="D14" s="112" t="s">
        <v>262</v>
      </c>
      <c r="E14" s="111">
        <v>1</v>
      </c>
      <c r="F14" s="112">
        <v>1</v>
      </c>
      <c r="G14" s="112">
        <v>1</v>
      </c>
      <c r="H14" s="113">
        <v>1</v>
      </c>
      <c r="I14" s="65">
        <v>0.27332499999999998</v>
      </c>
      <c r="J14" s="66">
        <v>4.0998749999999994E-2</v>
      </c>
    </row>
    <row r="15" spans="2:10" x14ac:dyDescent="0.2">
      <c r="B15" s="552" t="s">
        <v>112</v>
      </c>
      <c r="C15" s="60">
        <v>0.15</v>
      </c>
      <c r="D15" s="110" t="s">
        <v>263</v>
      </c>
      <c r="E15" s="111">
        <v>4</v>
      </c>
      <c r="F15" s="112">
        <v>1</v>
      </c>
      <c r="G15" s="112">
        <v>1</v>
      </c>
      <c r="H15" s="113">
        <v>4</v>
      </c>
      <c r="I15" s="65">
        <v>0.25360499999999997</v>
      </c>
      <c r="J15" s="66">
        <v>0.15216299999999996</v>
      </c>
    </row>
    <row r="16" spans="2:10" s="34" customFormat="1" ht="27" customHeight="1" x14ac:dyDescent="0.2">
      <c r="B16" s="696" t="s">
        <v>555</v>
      </c>
      <c r="C16" s="555">
        <v>0.15</v>
      </c>
      <c r="D16" s="651" t="s">
        <v>264</v>
      </c>
      <c r="E16" s="216">
        <v>1</v>
      </c>
      <c r="F16" s="224">
        <v>1</v>
      </c>
      <c r="G16" s="224">
        <v>1</v>
      </c>
      <c r="H16" s="225">
        <v>1</v>
      </c>
      <c r="I16" s="219">
        <v>0.9425</v>
      </c>
      <c r="J16" s="220">
        <v>0.141375</v>
      </c>
    </row>
    <row r="17" spans="2:10" ht="15" customHeight="1" x14ac:dyDescent="0.2">
      <c r="B17" s="552" t="s">
        <v>114</v>
      </c>
      <c r="C17" s="60">
        <v>0.15</v>
      </c>
      <c r="D17" s="110" t="s">
        <v>265</v>
      </c>
      <c r="E17" s="111">
        <v>1</v>
      </c>
      <c r="F17" s="112">
        <v>1</v>
      </c>
      <c r="G17" s="112">
        <v>1</v>
      </c>
      <c r="H17" s="113">
        <v>1</v>
      </c>
      <c r="I17" s="65">
        <v>0.119625</v>
      </c>
      <c r="J17" s="66">
        <v>1.7943749999999998E-2</v>
      </c>
    </row>
    <row r="18" spans="2:10" x14ac:dyDescent="0.2">
      <c r="B18" s="115" t="s">
        <v>11</v>
      </c>
      <c r="C18" s="60">
        <v>0.15</v>
      </c>
      <c r="D18" s="110" t="s">
        <v>266</v>
      </c>
      <c r="E18" s="536">
        <v>1</v>
      </c>
      <c r="F18" s="146">
        <v>1</v>
      </c>
      <c r="G18" s="146">
        <v>1</v>
      </c>
      <c r="H18" s="113">
        <v>1</v>
      </c>
      <c r="I18" s="65">
        <v>7.2499999999999995E-2</v>
      </c>
      <c r="J18" s="66">
        <v>1.0874999999999999E-2</v>
      </c>
    </row>
    <row r="19" spans="2:10" x14ac:dyDescent="0.2">
      <c r="B19" s="633" t="s">
        <v>267</v>
      </c>
      <c r="C19" s="634"/>
      <c r="D19" s="635"/>
      <c r="E19" s="634"/>
      <c r="F19" s="634"/>
      <c r="G19" s="634"/>
      <c r="H19" s="634"/>
      <c r="I19" s="634"/>
      <c r="J19" s="636"/>
    </row>
    <row r="20" spans="2:10" ht="30" customHeight="1" x14ac:dyDescent="0.2">
      <c r="B20" s="67" t="s">
        <v>176</v>
      </c>
      <c r="C20" s="609">
        <v>0.1</v>
      </c>
      <c r="D20" s="617" t="s">
        <v>556</v>
      </c>
      <c r="E20" s="610">
        <v>1</v>
      </c>
      <c r="F20" s="610">
        <v>1</v>
      </c>
      <c r="G20" s="146">
        <v>1</v>
      </c>
      <c r="H20" s="113">
        <v>1</v>
      </c>
      <c r="I20" s="65">
        <v>7.2257849999999992</v>
      </c>
      <c r="J20" s="66">
        <v>0.72257850000000001</v>
      </c>
    </row>
    <row r="21" spans="2:10" ht="30" x14ac:dyDescent="0.2">
      <c r="B21" s="611" t="s">
        <v>565</v>
      </c>
      <c r="C21" s="609">
        <v>0.1</v>
      </c>
      <c r="D21" s="617" t="s">
        <v>268</v>
      </c>
      <c r="E21" s="610">
        <v>1</v>
      </c>
      <c r="F21" s="610">
        <v>1</v>
      </c>
      <c r="G21" s="146">
        <v>1</v>
      </c>
      <c r="H21" s="113">
        <v>1</v>
      </c>
      <c r="I21" s="65">
        <v>1.5399</v>
      </c>
      <c r="J21" s="66">
        <v>0.15399000000000002</v>
      </c>
    </row>
    <row r="22" spans="2:10" x14ac:dyDescent="0.2">
      <c r="B22" s="221" t="s">
        <v>562</v>
      </c>
      <c r="C22" s="609">
        <v>0.1</v>
      </c>
      <c r="D22" s="617" t="s">
        <v>183</v>
      </c>
      <c r="E22" s="610">
        <v>1</v>
      </c>
      <c r="F22" s="610">
        <v>1</v>
      </c>
      <c r="G22" s="146">
        <v>1</v>
      </c>
      <c r="H22" s="113">
        <v>1</v>
      </c>
      <c r="I22" s="65">
        <v>7.8445000000000001E-2</v>
      </c>
      <c r="J22" s="66">
        <v>7.8445000000000008E-3</v>
      </c>
    </row>
    <row r="23" spans="2:10" x14ac:dyDescent="0.2">
      <c r="B23" s="633" t="s">
        <v>269</v>
      </c>
      <c r="C23" s="634"/>
      <c r="D23" s="635"/>
      <c r="E23" s="634"/>
      <c r="F23" s="634"/>
      <c r="G23" s="634"/>
      <c r="H23" s="634"/>
      <c r="I23" s="634"/>
      <c r="J23" s="636"/>
    </row>
    <row r="24" spans="2:10" x14ac:dyDescent="0.2">
      <c r="B24" s="552" t="s">
        <v>112</v>
      </c>
      <c r="C24" s="60">
        <v>0.3</v>
      </c>
      <c r="D24" s="110" t="s">
        <v>263</v>
      </c>
      <c r="E24" s="111">
        <v>4</v>
      </c>
      <c r="F24" s="112">
        <v>1</v>
      </c>
      <c r="G24" s="112">
        <v>1</v>
      </c>
      <c r="H24" s="113">
        <v>4</v>
      </c>
      <c r="I24" s="65">
        <v>0.25360499999999997</v>
      </c>
      <c r="J24" s="66">
        <v>0.30432599999999993</v>
      </c>
    </row>
    <row r="25" spans="2:10" x14ac:dyDescent="0.2">
      <c r="B25" s="695" t="s">
        <v>116</v>
      </c>
      <c r="C25" s="60">
        <v>0.3</v>
      </c>
      <c r="D25" s="110" t="s">
        <v>264</v>
      </c>
      <c r="E25" s="111">
        <v>1</v>
      </c>
      <c r="F25" s="112">
        <v>1</v>
      </c>
      <c r="G25" s="112">
        <v>1</v>
      </c>
      <c r="H25" s="113">
        <v>1</v>
      </c>
      <c r="I25" s="65">
        <v>0.9425</v>
      </c>
      <c r="J25" s="66">
        <v>0.28275</v>
      </c>
    </row>
    <row r="26" spans="2:10" ht="15" customHeight="1" x14ac:dyDescent="0.2">
      <c r="B26" s="552" t="s">
        <v>114</v>
      </c>
      <c r="C26" s="60">
        <v>0.3</v>
      </c>
      <c r="D26" s="110" t="s">
        <v>265</v>
      </c>
      <c r="E26" s="111">
        <v>1</v>
      </c>
      <c r="F26" s="112">
        <v>1</v>
      </c>
      <c r="G26" s="112">
        <v>1</v>
      </c>
      <c r="H26" s="113">
        <v>1</v>
      </c>
      <c r="I26" s="65">
        <v>0.119625</v>
      </c>
      <c r="J26" s="66">
        <v>3.5887499999999996E-2</v>
      </c>
    </row>
    <row r="27" spans="2:10" x14ac:dyDescent="0.2">
      <c r="B27" s="115" t="s">
        <v>11</v>
      </c>
      <c r="C27" s="60">
        <v>0.3</v>
      </c>
      <c r="D27" s="110" t="s">
        <v>266</v>
      </c>
      <c r="E27" s="536">
        <v>1</v>
      </c>
      <c r="F27" s="146">
        <v>1</v>
      </c>
      <c r="G27" s="146">
        <v>1</v>
      </c>
      <c r="H27" s="113">
        <v>1</v>
      </c>
      <c r="I27" s="65">
        <v>7.2499999999999995E-2</v>
      </c>
      <c r="J27" s="66">
        <v>2.1749999999999999E-2</v>
      </c>
    </row>
    <row r="28" spans="2:10" x14ac:dyDescent="0.2">
      <c r="B28" s="633" t="s">
        <v>270</v>
      </c>
      <c r="C28" s="634"/>
      <c r="D28" s="635"/>
      <c r="E28" s="634"/>
      <c r="F28" s="634"/>
      <c r="G28" s="634"/>
      <c r="H28" s="634"/>
      <c r="I28" s="634"/>
      <c r="J28" s="636"/>
    </row>
    <row r="29" spans="2:10" x14ac:dyDescent="0.2">
      <c r="B29" s="67" t="s">
        <v>271</v>
      </c>
      <c r="C29" s="60">
        <v>0.1</v>
      </c>
      <c r="D29" s="110" t="s">
        <v>272</v>
      </c>
      <c r="E29" s="111">
        <v>1</v>
      </c>
      <c r="F29" s="112">
        <v>1</v>
      </c>
      <c r="G29" s="112">
        <v>1</v>
      </c>
      <c r="H29" s="113">
        <v>1</v>
      </c>
      <c r="I29" s="167">
        <v>20</v>
      </c>
      <c r="J29" s="66">
        <v>2</v>
      </c>
    </row>
    <row r="30" spans="2:10" s="34" customFormat="1" ht="27" customHeight="1" x14ac:dyDescent="0.2">
      <c r="B30" s="697" t="s">
        <v>273</v>
      </c>
      <c r="C30" s="698">
        <v>0.1</v>
      </c>
      <c r="D30" s="683" t="s">
        <v>274</v>
      </c>
      <c r="E30" s="699">
        <v>1</v>
      </c>
      <c r="F30" s="700">
        <v>1</v>
      </c>
      <c r="G30" s="700">
        <v>1</v>
      </c>
      <c r="H30" s="237">
        <v>1</v>
      </c>
      <c r="I30" s="188">
        <v>20</v>
      </c>
      <c r="J30" s="189">
        <v>2</v>
      </c>
    </row>
    <row r="31" spans="2:10" ht="15" customHeight="1" x14ac:dyDescent="0.2">
      <c r="B31" s="75" t="s">
        <v>193</v>
      </c>
      <c r="C31" s="76"/>
      <c r="D31" s="77"/>
      <c r="E31" s="78"/>
      <c r="F31" s="79"/>
      <c r="G31" s="79"/>
      <c r="H31" s="80"/>
      <c r="I31" s="81"/>
      <c r="J31" s="297">
        <v>13.428378499999999</v>
      </c>
    </row>
    <row r="32" spans="2:10" ht="30" x14ac:dyDescent="0.2">
      <c r="B32" s="298" t="s">
        <v>123</v>
      </c>
      <c r="C32" s="299" t="s">
        <v>124</v>
      </c>
      <c r="D32" s="299" t="s">
        <v>1</v>
      </c>
      <c r="E32" s="299"/>
      <c r="F32" s="57" t="s">
        <v>32</v>
      </c>
      <c r="G32" s="57" t="s">
        <v>519</v>
      </c>
      <c r="H32" s="57" t="s">
        <v>520</v>
      </c>
      <c r="I32" s="57" t="s">
        <v>424</v>
      </c>
      <c r="J32" s="58" t="s">
        <v>517</v>
      </c>
    </row>
    <row r="33" spans="2:10" x14ac:dyDescent="0.2">
      <c r="B33" s="115" t="s">
        <v>33</v>
      </c>
      <c r="C33" s="535">
        <v>1</v>
      </c>
      <c r="D33" s="331" t="s">
        <v>563</v>
      </c>
      <c r="E33" s="331"/>
      <c r="F33" s="111">
        <v>60</v>
      </c>
      <c r="G33" s="112">
        <v>1</v>
      </c>
      <c r="H33" s="113">
        <v>60</v>
      </c>
      <c r="I33" s="200" t="s">
        <v>457</v>
      </c>
      <c r="J33" s="201" t="s">
        <v>457</v>
      </c>
    </row>
    <row r="34" spans="2:10" ht="16" thickBot="1" x14ac:dyDescent="0.25">
      <c r="B34" s="93" t="s">
        <v>33</v>
      </c>
      <c r="C34" s="564">
        <v>0.1</v>
      </c>
      <c r="D34" s="284" t="s">
        <v>275</v>
      </c>
      <c r="E34" s="284"/>
      <c r="F34" s="204">
        <v>600</v>
      </c>
      <c r="G34" s="205">
        <v>1</v>
      </c>
      <c r="H34" s="206">
        <v>600</v>
      </c>
      <c r="I34" s="98" t="s">
        <v>457</v>
      </c>
      <c r="J34" s="99" t="s">
        <v>457</v>
      </c>
    </row>
    <row r="36" spans="2:10" ht="15" customHeight="1" x14ac:dyDescent="0.2">
      <c r="B36" s="1179" t="s">
        <v>525</v>
      </c>
      <c r="C36" s="1179"/>
      <c r="D36" s="1179"/>
      <c r="E36" s="1179"/>
      <c r="F36" s="1179"/>
      <c r="G36" s="1179"/>
      <c r="H36" s="1179"/>
      <c r="I36" s="1179"/>
      <c r="J36" s="1179"/>
    </row>
    <row r="37" spans="2:10" ht="15" customHeight="1" x14ac:dyDescent="0.2"/>
    <row r="38" spans="2:10" ht="15" customHeight="1" x14ac:dyDescent="0.2"/>
    <row r="39" spans="2:10" ht="15" customHeight="1" x14ac:dyDescent="0.2"/>
    <row r="40" spans="2:10" ht="15" customHeight="1" x14ac:dyDescent="0.2"/>
    <row r="41" spans="2:10" ht="15" customHeight="1" x14ac:dyDescent="0.2"/>
    <row r="42" spans="2:10" s="34" customFormat="1" ht="15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  <row r="43" spans="2:10" ht="15" customHeight="1" x14ac:dyDescent="0.2"/>
    <row r="44" spans="2:10" ht="15" customHeight="1" x14ac:dyDescent="0.2"/>
    <row r="45" spans="2:10" ht="15" customHeight="1" x14ac:dyDescent="0.2"/>
    <row r="46" spans="2:10" ht="15" customHeight="1" x14ac:dyDescent="0.2"/>
    <row r="47" spans="2:10" ht="15" customHeight="1" x14ac:dyDescent="0.2"/>
    <row r="48" spans="2:10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  <row r="95" ht="15" customHeight="1" x14ac:dyDescent="0.2"/>
    <row r="96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15" customHeight="1" x14ac:dyDescent="0.2"/>
    <row r="112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  <row r="140" ht="15" customHeight="1" x14ac:dyDescent="0.2"/>
    <row r="141" ht="15" customHeight="1" x14ac:dyDescent="0.2"/>
    <row r="142" ht="15" customHeight="1" x14ac:dyDescent="0.2"/>
    <row r="143" ht="15" customHeight="1" x14ac:dyDescent="0.2"/>
    <row r="144" ht="15" customHeight="1" x14ac:dyDescent="0.2"/>
    <row r="145" ht="15" customHeight="1" x14ac:dyDescent="0.2"/>
    <row r="146" ht="15" customHeight="1" x14ac:dyDescent="0.2"/>
    <row r="147" ht="15" customHeight="1" x14ac:dyDescent="0.2"/>
    <row r="148" ht="15" customHeight="1" x14ac:dyDescent="0.2"/>
    <row r="149" ht="15" customHeight="1" x14ac:dyDescent="0.2"/>
    <row r="150" ht="15" customHeight="1" x14ac:dyDescent="0.2"/>
    <row r="151" ht="15" customHeight="1" x14ac:dyDescent="0.2"/>
    <row r="152" ht="15" customHeight="1" x14ac:dyDescent="0.2"/>
    <row r="153" ht="15" customHeight="1" x14ac:dyDescent="0.2"/>
    <row r="154" ht="15" customHeight="1" x14ac:dyDescent="0.2"/>
    <row r="155" ht="15" customHeight="1" x14ac:dyDescent="0.2"/>
    <row r="156" ht="15" customHeight="1" x14ac:dyDescent="0.2"/>
    <row r="157" ht="15" customHeight="1" x14ac:dyDescent="0.2"/>
    <row r="158" ht="15" customHeight="1" x14ac:dyDescent="0.2"/>
    <row r="159" ht="15" customHeight="1" x14ac:dyDescent="0.2"/>
    <row r="160" ht="15" customHeight="1" x14ac:dyDescent="0.2"/>
    <row r="161" ht="15" customHeight="1" x14ac:dyDescent="0.2"/>
    <row r="162" ht="15" customHeight="1" x14ac:dyDescent="0.2"/>
    <row r="163" ht="15" customHeight="1" x14ac:dyDescent="0.2"/>
    <row r="164" ht="15" customHeight="1" x14ac:dyDescent="0.2"/>
    <row r="165" ht="15" customHeight="1" x14ac:dyDescent="0.2"/>
    <row r="166" ht="15" customHeight="1" x14ac:dyDescent="0.2"/>
    <row r="167" ht="15" customHeight="1" x14ac:dyDescent="0.2"/>
    <row r="168" ht="15" customHeight="1" x14ac:dyDescent="0.2"/>
    <row r="169" ht="15" customHeight="1" x14ac:dyDescent="0.2"/>
    <row r="170" ht="15" customHeight="1" x14ac:dyDescent="0.2"/>
    <row r="171" ht="15" customHeight="1" x14ac:dyDescent="0.2"/>
    <row r="172" ht="15" customHeight="1" x14ac:dyDescent="0.2"/>
    <row r="173" ht="15" customHeight="1" x14ac:dyDescent="0.2"/>
    <row r="174" ht="15" customHeight="1" x14ac:dyDescent="0.2"/>
    <row r="175" ht="15" customHeight="1" x14ac:dyDescent="0.2"/>
    <row r="176" ht="15" customHeight="1" x14ac:dyDescent="0.2"/>
    <row r="177" ht="15" customHeight="1" x14ac:dyDescent="0.2"/>
    <row r="178" ht="15" customHeight="1" x14ac:dyDescent="0.2"/>
    <row r="179" ht="15" customHeight="1" x14ac:dyDescent="0.2"/>
    <row r="180" ht="15" customHeight="1" x14ac:dyDescent="0.2"/>
    <row r="181" ht="15" customHeight="1" x14ac:dyDescent="0.2"/>
    <row r="182" ht="15" customHeight="1" x14ac:dyDescent="0.2"/>
    <row r="183" ht="15" customHeight="1" x14ac:dyDescent="0.2"/>
    <row r="184" ht="15" customHeight="1" x14ac:dyDescent="0.2"/>
    <row r="185" ht="15" customHeight="1" x14ac:dyDescent="0.2"/>
    <row r="186" ht="15" customHeight="1" x14ac:dyDescent="0.2"/>
    <row r="187" ht="15" customHeight="1" x14ac:dyDescent="0.2"/>
    <row r="188" ht="15" customHeight="1" x14ac:dyDescent="0.2"/>
    <row r="189" ht="15" customHeight="1" x14ac:dyDescent="0.2"/>
    <row r="190" ht="15" customHeight="1" x14ac:dyDescent="0.2"/>
    <row r="191" ht="15" customHeight="1" x14ac:dyDescent="0.2"/>
    <row r="192" ht="15" customHeight="1" x14ac:dyDescent="0.2"/>
    <row r="193" ht="15" customHeight="1" x14ac:dyDescent="0.2"/>
    <row r="194" ht="15" customHeight="1" x14ac:dyDescent="0.2"/>
    <row r="195" ht="15" customHeight="1" x14ac:dyDescent="0.2"/>
    <row r="196" ht="15" customHeight="1" x14ac:dyDescent="0.2"/>
    <row r="197" ht="15" customHeight="1" x14ac:dyDescent="0.2"/>
    <row r="198" ht="15" customHeight="1" x14ac:dyDescent="0.2"/>
    <row r="199" ht="15" customHeight="1" x14ac:dyDescent="0.2"/>
    <row r="200" ht="15" customHeight="1" x14ac:dyDescent="0.2"/>
    <row r="201" ht="15" customHeight="1" x14ac:dyDescent="0.2"/>
    <row r="202" ht="15" customHeight="1" x14ac:dyDescent="0.2"/>
    <row r="203" ht="15" customHeight="1" x14ac:dyDescent="0.2"/>
    <row r="204" ht="15" customHeight="1" x14ac:dyDescent="0.2"/>
    <row r="205" ht="15" customHeight="1" x14ac:dyDescent="0.2"/>
    <row r="206" ht="15" customHeight="1" x14ac:dyDescent="0.2"/>
    <row r="207" ht="15" customHeight="1" x14ac:dyDescent="0.2"/>
    <row r="208" ht="15" customHeight="1" x14ac:dyDescent="0.2"/>
    <row r="209" ht="15" customHeight="1" x14ac:dyDescent="0.2"/>
    <row r="210" ht="15" customHeight="1" x14ac:dyDescent="0.2"/>
    <row r="211" ht="15" customHeight="1" x14ac:dyDescent="0.2"/>
    <row r="212" ht="15" customHeight="1" x14ac:dyDescent="0.2"/>
    <row r="213" ht="15" customHeight="1" x14ac:dyDescent="0.2"/>
    <row r="214" ht="15" customHeight="1" x14ac:dyDescent="0.2"/>
    <row r="215" ht="15" customHeight="1" x14ac:dyDescent="0.2"/>
    <row r="216" ht="15" customHeight="1" x14ac:dyDescent="0.2"/>
    <row r="217" ht="15" customHeight="1" x14ac:dyDescent="0.2"/>
    <row r="218" ht="15" customHeight="1" x14ac:dyDescent="0.2"/>
    <row r="219" ht="15" customHeight="1" x14ac:dyDescent="0.2"/>
    <row r="220" ht="15" customHeight="1" x14ac:dyDescent="0.2"/>
    <row r="221" ht="15" customHeight="1" x14ac:dyDescent="0.2"/>
    <row r="222" ht="15" customHeight="1" x14ac:dyDescent="0.2"/>
    <row r="223" ht="15" customHeight="1" x14ac:dyDescent="0.2"/>
    <row r="22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</sheetData>
  <mergeCells count="3">
    <mergeCell ref="B1:J1"/>
    <mergeCell ref="B2:J2"/>
    <mergeCell ref="B36:J36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86" t="s">
        <v>649</v>
      </c>
      <c r="C1" s="1187"/>
      <c r="D1" s="1187"/>
      <c r="E1" s="1187"/>
      <c r="F1" s="1187"/>
      <c r="G1" s="1187"/>
      <c r="H1" s="1187"/>
      <c r="I1" s="1187"/>
      <c r="J1" s="118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692" t="s">
        <v>75</v>
      </c>
      <c r="C3" s="693" t="s">
        <v>76</v>
      </c>
      <c r="D3" s="693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s="35" customFormat="1" x14ac:dyDescent="0.2">
      <c r="B4" s="619" t="s">
        <v>5</v>
      </c>
      <c r="C4" s="227">
        <v>1</v>
      </c>
      <c r="D4" s="177" t="s">
        <v>6</v>
      </c>
      <c r="E4" s="521">
        <v>1</v>
      </c>
      <c r="F4" s="521">
        <v>4</v>
      </c>
      <c r="G4" s="521">
        <v>1</v>
      </c>
      <c r="H4" s="90">
        <v>4</v>
      </c>
      <c r="I4" s="179">
        <v>0.39150000000000001</v>
      </c>
      <c r="J4" s="180">
        <v>1.5660000000000001</v>
      </c>
    </row>
    <row r="5" spans="2:10" s="35" customFormat="1" x14ac:dyDescent="0.2">
      <c r="B5" s="619" t="s">
        <v>551</v>
      </c>
      <c r="C5" s="227">
        <v>1</v>
      </c>
      <c r="D5" s="177" t="s">
        <v>276</v>
      </c>
      <c r="E5" s="348">
        <v>1</v>
      </c>
      <c r="F5" s="89">
        <v>1</v>
      </c>
      <c r="G5" s="89">
        <v>1</v>
      </c>
      <c r="H5" s="90">
        <v>1</v>
      </c>
      <c r="I5" s="179">
        <v>0.27332499999999998</v>
      </c>
      <c r="J5" s="180">
        <v>0.27332499999999998</v>
      </c>
    </row>
    <row r="6" spans="2:10" s="35" customFormat="1" x14ac:dyDescent="0.2">
      <c r="B6" s="619" t="s">
        <v>11</v>
      </c>
      <c r="C6" s="227">
        <v>1</v>
      </c>
      <c r="D6" s="523" t="s">
        <v>277</v>
      </c>
      <c r="E6" s="521">
        <v>1</v>
      </c>
      <c r="F6" s="521">
        <v>1</v>
      </c>
      <c r="G6" s="521">
        <v>1</v>
      </c>
      <c r="H6" s="90">
        <v>1</v>
      </c>
      <c r="I6" s="179">
        <v>7.2499999999999995E-2</v>
      </c>
      <c r="J6" s="180">
        <v>7.2499999999999995E-2</v>
      </c>
    </row>
    <row r="7" spans="2:10" s="35" customFormat="1" ht="30" x14ac:dyDescent="0.2">
      <c r="B7" s="579" t="s">
        <v>89</v>
      </c>
      <c r="C7" s="566">
        <v>1</v>
      </c>
      <c r="D7" s="531" t="s">
        <v>278</v>
      </c>
      <c r="E7" s="532">
        <v>2</v>
      </c>
      <c r="F7" s="532">
        <v>1</v>
      </c>
      <c r="G7" s="532">
        <v>1</v>
      </c>
      <c r="H7" s="88">
        <v>2</v>
      </c>
      <c r="I7" s="179">
        <v>1.214375</v>
      </c>
      <c r="J7" s="180">
        <v>2.42875</v>
      </c>
    </row>
    <row r="8" spans="2:10" s="35" customFormat="1" x14ac:dyDescent="0.2">
      <c r="B8" s="619" t="s">
        <v>79</v>
      </c>
      <c r="C8" s="227">
        <v>1</v>
      </c>
      <c r="D8" s="523" t="s">
        <v>279</v>
      </c>
      <c r="E8" s="521">
        <v>1</v>
      </c>
      <c r="F8" s="521">
        <v>1</v>
      </c>
      <c r="G8" s="521">
        <v>1</v>
      </c>
      <c r="H8" s="90">
        <v>1</v>
      </c>
      <c r="I8" s="179">
        <v>0.30275999999999997</v>
      </c>
      <c r="J8" s="180">
        <v>0.30275999999999997</v>
      </c>
    </row>
    <row r="9" spans="2:10" s="35" customFormat="1" x14ac:dyDescent="0.2">
      <c r="B9" s="619" t="s">
        <v>280</v>
      </c>
      <c r="C9" s="86">
        <v>0.25</v>
      </c>
      <c r="D9" s="136" t="s">
        <v>281</v>
      </c>
      <c r="E9" s="135">
        <v>2</v>
      </c>
      <c r="F9" s="136">
        <v>1</v>
      </c>
      <c r="G9" s="136">
        <v>1</v>
      </c>
      <c r="H9" s="137">
        <v>2</v>
      </c>
      <c r="I9" s="179">
        <v>15</v>
      </c>
      <c r="J9" s="180">
        <v>7.5</v>
      </c>
    </row>
    <row r="10" spans="2:10" s="35" customFormat="1" x14ac:dyDescent="0.2">
      <c r="B10" s="574" t="s">
        <v>282</v>
      </c>
      <c r="C10" s="575"/>
      <c r="D10" s="576"/>
      <c r="E10" s="577"/>
      <c r="F10" s="570"/>
      <c r="G10" s="570"/>
      <c r="H10" s="578"/>
      <c r="I10" s="570"/>
      <c r="J10" s="571"/>
    </row>
    <row r="11" spans="2:10" s="35" customFormat="1" x14ac:dyDescent="0.2">
      <c r="B11" s="619" t="s">
        <v>82</v>
      </c>
      <c r="C11" s="227">
        <v>1</v>
      </c>
      <c r="D11" s="177" t="s">
        <v>208</v>
      </c>
      <c r="E11" s="348">
        <v>1</v>
      </c>
      <c r="F11" s="89">
        <v>1</v>
      </c>
      <c r="G11" s="89">
        <v>1</v>
      </c>
      <c r="H11" s="90">
        <v>1</v>
      </c>
      <c r="I11" s="179">
        <v>2.9942499999999997E-2</v>
      </c>
      <c r="J11" s="180">
        <v>2.9942499999999997E-2</v>
      </c>
    </row>
    <row r="12" spans="2:10" s="35" customFormat="1" x14ac:dyDescent="0.2">
      <c r="B12" s="619" t="s">
        <v>84</v>
      </c>
      <c r="C12" s="566">
        <v>1</v>
      </c>
      <c r="D12" s="87" t="s">
        <v>283</v>
      </c>
      <c r="E12" s="582">
        <v>1</v>
      </c>
      <c r="F12" s="583">
        <v>1</v>
      </c>
      <c r="G12" s="583">
        <v>1</v>
      </c>
      <c r="H12" s="90">
        <v>1</v>
      </c>
      <c r="I12" s="179">
        <v>3.0682000000000001E-2</v>
      </c>
      <c r="J12" s="180">
        <v>3.0682000000000001E-2</v>
      </c>
    </row>
    <row r="13" spans="2:10" s="35" customFormat="1" x14ac:dyDescent="0.2">
      <c r="B13" s="619" t="s">
        <v>284</v>
      </c>
      <c r="C13" s="227">
        <v>0.25</v>
      </c>
      <c r="D13" s="177" t="s">
        <v>285</v>
      </c>
      <c r="E13" s="348">
        <v>1</v>
      </c>
      <c r="F13" s="89">
        <v>1</v>
      </c>
      <c r="G13" s="89">
        <v>1</v>
      </c>
      <c r="H13" s="90">
        <v>1</v>
      </c>
      <c r="I13" s="179">
        <v>5.2924999999999993E-2</v>
      </c>
      <c r="J13" s="180">
        <v>1.3231249999999998E-2</v>
      </c>
    </row>
    <row r="14" spans="2:10" s="35" customFormat="1" x14ac:dyDescent="0.2">
      <c r="B14" s="574" t="s">
        <v>286</v>
      </c>
      <c r="C14" s="575"/>
      <c r="D14" s="576"/>
      <c r="E14" s="577"/>
      <c r="F14" s="570"/>
      <c r="G14" s="570"/>
      <c r="H14" s="578"/>
      <c r="I14" s="570"/>
      <c r="J14" s="571"/>
    </row>
    <row r="15" spans="2:10" s="35" customFormat="1" ht="30" x14ac:dyDescent="0.2">
      <c r="B15" s="619" t="s">
        <v>216</v>
      </c>
      <c r="C15" s="227">
        <v>0.25</v>
      </c>
      <c r="D15" s="177" t="s">
        <v>287</v>
      </c>
      <c r="E15" s="348">
        <v>2</v>
      </c>
      <c r="F15" s="89">
        <v>1</v>
      </c>
      <c r="G15" s="89">
        <v>90</v>
      </c>
      <c r="H15" s="90">
        <v>180</v>
      </c>
      <c r="I15" s="179">
        <v>4.64E-3</v>
      </c>
      <c r="J15" s="180">
        <v>0.20880000000000001</v>
      </c>
    </row>
    <row r="16" spans="2:10" s="35" customFormat="1" ht="27" customHeight="1" x14ac:dyDescent="0.2">
      <c r="B16" s="619" t="s">
        <v>216</v>
      </c>
      <c r="C16" s="227">
        <v>0.25</v>
      </c>
      <c r="D16" s="177" t="s">
        <v>288</v>
      </c>
      <c r="E16" s="348">
        <v>1</v>
      </c>
      <c r="F16" s="89">
        <v>1</v>
      </c>
      <c r="G16" s="89">
        <v>180</v>
      </c>
      <c r="H16" s="90">
        <v>180</v>
      </c>
      <c r="I16" s="179">
        <v>4.64E-3</v>
      </c>
      <c r="J16" s="180">
        <v>0.20880000000000001</v>
      </c>
    </row>
    <row r="17" spans="2:10" x14ac:dyDescent="0.2">
      <c r="B17" s="584" t="s">
        <v>557</v>
      </c>
      <c r="C17" s="101"/>
      <c r="D17" s="102"/>
      <c r="E17" s="103"/>
      <c r="F17" s="104"/>
      <c r="G17" s="104"/>
      <c r="H17" s="105"/>
      <c r="I17" s="104"/>
      <c r="J17" s="585"/>
    </row>
    <row r="18" spans="2:10" s="35" customFormat="1" ht="30" x14ac:dyDescent="0.2">
      <c r="B18" s="694" t="s">
        <v>216</v>
      </c>
      <c r="C18" s="350">
        <v>0.75</v>
      </c>
      <c r="D18" s="325" t="s">
        <v>290</v>
      </c>
      <c r="E18" s="326">
        <v>1</v>
      </c>
      <c r="F18" s="327">
        <v>1</v>
      </c>
      <c r="G18" s="327">
        <v>180</v>
      </c>
      <c r="H18" s="328">
        <v>180</v>
      </c>
      <c r="I18" s="329">
        <v>4.64E-3</v>
      </c>
      <c r="J18" s="330">
        <v>0.62639999999999996</v>
      </c>
    </row>
    <row r="19" spans="2:10" x14ac:dyDescent="0.2">
      <c r="B19" s="75" t="s">
        <v>193</v>
      </c>
      <c r="C19" s="76"/>
      <c r="D19" s="77"/>
      <c r="E19" s="78"/>
      <c r="F19" s="79"/>
      <c r="G19" s="79"/>
      <c r="H19" s="80"/>
      <c r="I19" s="81"/>
      <c r="J19" s="297">
        <v>13.261190750000003</v>
      </c>
    </row>
    <row r="20" spans="2:10" ht="30" x14ac:dyDescent="0.2">
      <c r="B20" s="298" t="s">
        <v>502</v>
      </c>
      <c r="C20" s="299" t="s">
        <v>124</v>
      </c>
      <c r="D20" s="299" t="s">
        <v>1</v>
      </c>
      <c r="E20" s="299"/>
      <c r="F20" s="57" t="s">
        <v>32</v>
      </c>
      <c r="G20" s="57" t="s">
        <v>519</v>
      </c>
      <c r="H20" s="57" t="s">
        <v>520</v>
      </c>
      <c r="I20" s="57" t="s">
        <v>424</v>
      </c>
      <c r="J20" s="58" t="s">
        <v>517</v>
      </c>
    </row>
    <row r="21" spans="2:10" x14ac:dyDescent="0.2">
      <c r="B21" s="115" t="s">
        <v>33</v>
      </c>
      <c r="C21" s="109">
        <v>1</v>
      </c>
      <c r="D21" s="331"/>
      <c r="E21" s="331"/>
      <c r="F21" s="111">
        <v>60</v>
      </c>
      <c r="G21" s="112">
        <v>1</v>
      </c>
      <c r="H21" s="113">
        <v>60</v>
      </c>
      <c r="I21" s="200" t="s">
        <v>457</v>
      </c>
      <c r="J21" s="201" t="s">
        <v>457</v>
      </c>
    </row>
    <row r="22" spans="2:10" x14ac:dyDescent="0.2">
      <c r="B22" s="115" t="s">
        <v>37</v>
      </c>
      <c r="C22" s="109">
        <v>1</v>
      </c>
      <c r="D22" s="331"/>
      <c r="E22" s="331"/>
      <c r="F22" s="111">
        <v>60</v>
      </c>
      <c r="G22" s="112">
        <v>1</v>
      </c>
      <c r="H22" s="113">
        <v>60</v>
      </c>
      <c r="I22" s="200" t="s">
        <v>457</v>
      </c>
      <c r="J22" s="201" t="s">
        <v>457</v>
      </c>
    </row>
    <row r="23" spans="2:10" x14ac:dyDescent="0.2">
      <c r="B23" s="196" t="s">
        <v>134</v>
      </c>
      <c r="C23" s="118">
        <v>1</v>
      </c>
      <c r="D23" s="332" t="s">
        <v>228</v>
      </c>
      <c r="E23" s="332"/>
      <c r="F23" s="120">
        <v>30</v>
      </c>
      <c r="G23" s="121">
        <v>1</v>
      </c>
      <c r="H23" s="122">
        <v>30</v>
      </c>
      <c r="I23" s="333" t="s">
        <v>457</v>
      </c>
      <c r="J23" s="334" t="s">
        <v>457</v>
      </c>
    </row>
    <row r="24" spans="2:10" ht="16" thickBot="1" x14ac:dyDescent="0.25">
      <c r="B24" s="313" t="s">
        <v>136</v>
      </c>
      <c r="C24" s="314">
        <v>1</v>
      </c>
      <c r="D24" s="315"/>
      <c r="E24" s="316"/>
      <c r="F24" s="316"/>
      <c r="G24" s="317">
        <v>1</v>
      </c>
      <c r="H24" s="318"/>
      <c r="I24" s="319">
        <v>0.5</v>
      </c>
      <c r="J24" s="320">
        <v>0.5</v>
      </c>
    </row>
    <row r="26" spans="2:10" x14ac:dyDescent="0.2">
      <c r="B26" s="1179" t="s">
        <v>525</v>
      </c>
      <c r="C26" s="1179"/>
      <c r="D26" s="1179"/>
      <c r="E26" s="1179"/>
      <c r="F26" s="1179"/>
      <c r="G26" s="1179"/>
      <c r="H26" s="1179"/>
      <c r="I26" s="1179"/>
      <c r="J26" s="1179"/>
    </row>
    <row r="27" spans="2:10" x14ac:dyDescent="0.2">
      <c r="B27" s="1197" t="s">
        <v>735</v>
      </c>
      <c r="C27" s="1197"/>
      <c r="D27" s="1197"/>
      <c r="E27" s="1197"/>
      <c r="F27" s="1197"/>
      <c r="G27" s="1197"/>
      <c r="H27" s="1197"/>
      <c r="I27" s="1197"/>
      <c r="J27" s="1197"/>
    </row>
    <row r="28" spans="2:10" x14ac:dyDescent="0.2">
      <c r="B28" s="1197"/>
      <c r="C28" s="1197"/>
      <c r="D28" s="1197"/>
      <c r="E28" s="1197"/>
      <c r="F28" s="1197"/>
      <c r="G28" s="1197"/>
      <c r="H28" s="1197"/>
      <c r="I28" s="1197"/>
      <c r="J28" s="1197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26:J26"/>
    <mergeCell ref="B27:J28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76" t="s">
        <v>694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679" t="s">
        <v>291</v>
      </c>
      <c r="C4" s="641"/>
      <c r="D4" s="543"/>
      <c r="E4" s="616"/>
      <c r="F4" s="616"/>
      <c r="G4" s="542"/>
      <c r="H4" s="105"/>
      <c r="I4" s="542"/>
      <c r="J4" s="585"/>
    </row>
    <row r="5" spans="2:10" s="35" customFormat="1" x14ac:dyDescent="0.2">
      <c r="B5" s="680" t="s">
        <v>551</v>
      </c>
      <c r="C5" s="519">
        <v>1</v>
      </c>
      <c r="D5" s="523" t="s">
        <v>164</v>
      </c>
      <c r="E5" s="621">
        <v>1</v>
      </c>
      <c r="F5" s="621">
        <v>2</v>
      </c>
      <c r="G5" s="521">
        <v>1</v>
      </c>
      <c r="H5" s="90">
        <v>2</v>
      </c>
      <c r="I5" s="179">
        <v>0.27332499999999998</v>
      </c>
      <c r="J5" s="180">
        <v>0.54664999999999997</v>
      </c>
    </row>
    <row r="6" spans="2:10" s="35" customFormat="1" x14ac:dyDescent="0.2">
      <c r="B6" s="533" t="s">
        <v>79</v>
      </c>
      <c r="C6" s="519">
        <v>1</v>
      </c>
      <c r="D6" s="177" t="s">
        <v>165</v>
      </c>
      <c r="E6" s="348">
        <v>1</v>
      </c>
      <c r="F6" s="89">
        <v>1</v>
      </c>
      <c r="G6" s="89">
        <v>1</v>
      </c>
      <c r="H6" s="90">
        <v>1</v>
      </c>
      <c r="I6" s="179">
        <v>0.30275999999999997</v>
      </c>
      <c r="J6" s="180">
        <v>0.30275999999999997</v>
      </c>
    </row>
    <row r="7" spans="2:10" s="35" customFormat="1" x14ac:dyDescent="0.2">
      <c r="B7" s="581" t="s">
        <v>80</v>
      </c>
      <c r="C7" s="623">
        <v>1</v>
      </c>
      <c r="D7" s="87" t="s">
        <v>165</v>
      </c>
      <c r="E7" s="348">
        <v>1</v>
      </c>
      <c r="F7" s="370">
        <v>1</v>
      </c>
      <c r="G7" s="370">
        <v>1</v>
      </c>
      <c r="H7" s="90">
        <v>1</v>
      </c>
      <c r="I7" s="179">
        <v>1.1759499999999998</v>
      </c>
      <c r="J7" s="180">
        <v>1.1759499999999998</v>
      </c>
    </row>
    <row r="8" spans="2:10" s="35" customFormat="1" x14ac:dyDescent="0.2">
      <c r="B8" s="226" t="s">
        <v>5</v>
      </c>
      <c r="C8" s="227">
        <v>1</v>
      </c>
      <c r="D8" s="177" t="s">
        <v>128</v>
      </c>
      <c r="E8" s="348">
        <v>1</v>
      </c>
      <c r="F8" s="89">
        <v>2</v>
      </c>
      <c r="G8" s="89">
        <v>1</v>
      </c>
      <c r="H8" s="90">
        <v>1</v>
      </c>
      <c r="I8" s="179">
        <v>0.39150000000000001</v>
      </c>
      <c r="J8" s="180">
        <v>0.39150000000000001</v>
      </c>
    </row>
    <row r="9" spans="2:10" s="35" customFormat="1" x14ac:dyDescent="0.2">
      <c r="B9" s="569" t="s">
        <v>137</v>
      </c>
      <c r="C9" s="525"/>
      <c r="D9" s="526"/>
      <c r="E9" s="525"/>
      <c r="F9" s="525"/>
      <c r="G9" s="525"/>
      <c r="H9" s="578"/>
      <c r="I9" s="525"/>
      <c r="J9" s="571"/>
    </row>
    <row r="10" spans="2:10" s="35" customFormat="1" x14ac:dyDescent="0.2">
      <c r="B10" s="518" t="s">
        <v>144</v>
      </c>
      <c r="C10" s="227">
        <v>1</v>
      </c>
      <c r="D10" s="523" t="s">
        <v>292</v>
      </c>
      <c r="E10" s="521">
        <v>1</v>
      </c>
      <c r="F10" s="521">
        <v>2</v>
      </c>
      <c r="G10" s="521">
        <v>1</v>
      </c>
      <c r="H10" s="90">
        <v>2</v>
      </c>
      <c r="I10" s="179">
        <v>8.4534999999999999E-2</v>
      </c>
      <c r="J10" s="180">
        <v>0.16907</v>
      </c>
    </row>
    <row r="11" spans="2:10" s="35" customFormat="1" x14ac:dyDescent="0.2">
      <c r="B11" s="569" t="s">
        <v>293</v>
      </c>
      <c r="C11" s="525"/>
      <c r="D11" s="526"/>
      <c r="E11" s="525"/>
      <c r="F11" s="525"/>
      <c r="G11" s="525"/>
      <c r="H11" s="525"/>
      <c r="I11" s="525"/>
      <c r="J11" s="571"/>
    </row>
    <row r="12" spans="2:10" s="35" customFormat="1" x14ac:dyDescent="0.2">
      <c r="B12" s="533" t="s">
        <v>79</v>
      </c>
      <c r="C12" s="227">
        <v>0.1</v>
      </c>
      <c r="D12" s="177" t="s">
        <v>294</v>
      </c>
      <c r="E12" s="348">
        <v>1</v>
      </c>
      <c r="F12" s="89">
        <v>1</v>
      </c>
      <c r="G12" s="89">
        <v>1</v>
      </c>
      <c r="H12" s="90">
        <v>1</v>
      </c>
      <c r="I12" s="179">
        <v>0.30275999999999997</v>
      </c>
      <c r="J12" s="180">
        <v>3.0275999999999997E-2</v>
      </c>
    </row>
    <row r="13" spans="2:10" s="35" customFormat="1" x14ac:dyDescent="0.2">
      <c r="B13" s="522" t="s">
        <v>295</v>
      </c>
      <c r="C13" s="519">
        <v>0.1</v>
      </c>
      <c r="D13" s="523"/>
      <c r="E13" s="520">
        <v>1</v>
      </c>
      <c r="F13" s="521">
        <v>1</v>
      </c>
      <c r="G13" s="521">
        <v>1</v>
      </c>
      <c r="H13" s="90">
        <v>1</v>
      </c>
      <c r="I13" s="179">
        <v>0.20300000000000001</v>
      </c>
      <c r="J13" s="180">
        <v>2.0300000000000002E-2</v>
      </c>
    </row>
    <row r="14" spans="2:10" s="35" customFormat="1" x14ac:dyDescent="0.2">
      <c r="B14" s="581" t="s">
        <v>80</v>
      </c>
      <c r="C14" s="227">
        <v>0.1</v>
      </c>
      <c r="D14" s="177" t="s">
        <v>294</v>
      </c>
      <c r="E14" s="348">
        <v>1</v>
      </c>
      <c r="F14" s="89">
        <v>1</v>
      </c>
      <c r="G14" s="89">
        <v>1</v>
      </c>
      <c r="H14" s="90">
        <v>1</v>
      </c>
      <c r="I14" s="179">
        <v>1.1759499999999998</v>
      </c>
      <c r="J14" s="180">
        <v>0.11759499999999999</v>
      </c>
    </row>
    <row r="15" spans="2:10" s="35" customFormat="1" x14ac:dyDescent="0.2">
      <c r="B15" s="572" t="s">
        <v>112</v>
      </c>
      <c r="C15" s="227">
        <v>0.1</v>
      </c>
      <c r="D15" s="177" t="s">
        <v>263</v>
      </c>
      <c r="E15" s="348">
        <v>4</v>
      </c>
      <c r="F15" s="89">
        <v>1</v>
      </c>
      <c r="G15" s="89">
        <v>1</v>
      </c>
      <c r="H15" s="90">
        <v>4</v>
      </c>
      <c r="I15" s="179">
        <v>0.25360499999999997</v>
      </c>
      <c r="J15" s="180">
        <v>0.10144199999999999</v>
      </c>
    </row>
    <row r="16" spans="2:10" s="34" customFormat="1" ht="15" customHeight="1" x14ac:dyDescent="0.2">
      <c r="B16" s="681" t="s">
        <v>114</v>
      </c>
      <c r="C16" s="682">
        <v>0.1</v>
      </c>
      <c r="D16" s="683" t="s">
        <v>296</v>
      </c>
      <c r="E16" s="235">
        <v>7</v>
      </c>
      <c r="F16" s="236">
        <v>1</v>
      </c>
      <c r="G16" s="236">
        <v>1</v>
      </c>
      <c r="H16" s="237">
        <v>7</v>
      </c>
      <c r="I16" s="238">
        <v>0.119625</v>
      </c>
      <c r="J16" s="189">
        <v>8.3737500000000006E-2</v>
      </c>
    </row>
    <row r="17" spans="2:10" s="35" customFormat="1" x14ac:dyDescent="0.2">
      <c r="B17" s="684" t="s">
        <v>193</v>
      </c>
      <c r="C17" s="685"/>
      <c r="D17" s="686"/>
      <c r="E17" s="687"/>
      <c r="F17" s="688"/>
      <c r="G17" s="688"/>
      <c r="H17" s="689"/>
      <c r="I17" s="690"/>
      <c r="J17" s="691">
        <v>2.9392805000000006</v>
      </c>
    </row>
    <row r="18" spans="2:10" ht="30" x14ac:dyDescent="0.2">
      <c r="B18" s="298" t="s">
        <v>502</v>
      </c>
      <c r="C18" s="299" t="s">
        <v>124</v>
      </c>
      <c r="D18" s="299" t="s">
        <v>1</v>
      </c>
      <c r="E18" s="299"/>
      <c r="F18" s="57" t="s">
        <v>32</v>
      </c>
      <c r="G18" s="57" t="s">
        <v>519</v>
      </c>
      <c r="H18" s="57" t="s">
        <v>520</v>
      </c>
      <c r="I18" s="57" t="s">
        <v>424</v>
      </c>
      <c r="J18" s="58" t="s">
        <v>517</v>
      </c>
    </row>
    <row r="19" spans="2:10" x14ac:dyDescent="0.2">
      <c r="B19" s="335" t="s">
        <v>33</v>
      </c>
      <c r="C19" s="118">
        <v>1</v>
      </c>
      <c r="D19" s="332"/>
      <c r="E19" s="332"/>
      <c r="F19" s="120">
        <v>120</v>
      </c>
      <c r="G19" s="121">
        <v>1</v>
      </c>
      <c r="H19" s="122">
        <v>120</v>
      </c>
      <c r="I19" s="333" t="s">
        <v>457</v>
      </c>
      <c r="J19" s="334" t="s">
        <v>457</v>
      </c>
    </row>
    <row r="20" spans="2:10" ht="16" thickBot="1" x14ac:dyDescent="0.25">
      <c r="B20" s="313" t="s">
        <v>136</v>
      </c>
      <c r="C20" s="314">
        <v>1</v>
      </c>
      <c r="D20" s="315"/>
      <c r="E20" s="316"/>
      <c r="F20" s="316"/>
      <c r="G20" s="317">
        <v>0.5</v>
      </c>
      <c r="H20" s="318"/>
      <c r="I20" s="319">
        <v>0.5</v>
      </c>
      <c r="J20" s="320">
        <v>0.25</v>
      </c>
    </row>
    <row r="22" spans="2:10" x14ac:dyDescent="0.2">
      <c r="B22" s="1179" t="s">
        <v>525</v>
      </c>
      <c r="C22" s="1179"/>
      <c r="D22" s="1179"/>
      <c r="E22" s="1179"/>
      <c r="F22" s="1179"/>
      <c r="G22" s="1179"/>
      <c r="H22" s="1179"/>
      <c r="I22" s="1179"/>
      <c r="J22" s="1179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22:J2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8.83203125" style="1"/>
    <col min="10" max="10" width="10" style="1" bestFit="1" customWidth="1"/>
    <col min="11" max="16384" width="8.83203125" style="31"/>
  </cols>
  <sheetData>
    <row r="1" spans="2:10" s="34" customFormat="1" ht="27" customHeight="1" x14ac:dyDescent="0.2">
      <c r="B1" s="1176" t="s">
        <v>695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633" t="s">
        <v>235</v>
      </c>
      <c r="C4" s="634"/>
      <c r="D4" s="635"/>
      <c r="E4" s="634"/>
      <c r="F4" s="634"/>
      <c r="G4" s="634"/>
      <c r="H4" s="634"/>
      <c r="I4" s="634"/>
      <c r="J4" s="636"/>
    </row>
    <row r="5" spans="2:10" s="35" customFormat="1" x14ac:dyDescent="0.2">
      <c r="B5" s="368" t="s">
        <v>54</v>
      </c>
      <c r="C5" s="86">
        <v>1</v>
      </c>
      <c r="D5" s="583"/>
      <c r="E5" s="348">
        <v>1</v>
      </c>
      <c r="F5" s="370">
        <v>4</v>
      </c>
      <c r="G5" s="370">
        <v>1</v>
      </c>
      <c r="H5" s="88">
        <f t="shared" ref="H5:H11" si="0">E5*F5*G5</f>
        <v>4</v>
      </c>
      <c r="I5" s="179">
        <v>7.9605000000000009E-2</v>
      </c>
      <c r="J5" s="180">
        <v>0.31842000000000004</v>
      </c>
    </row>
    <row r="6" spans="2:10" s="35" customFormat="1" x14ac:dyDescent="0.2">
      <c r="B6" s="662" t="s">
        <v>102</v>
      </c>
      <c r="C6" s="227">
        <v>1</v>
      </c>
      <c r="D6" s="177" t="s">
        <v>7</v>
      </c>
      <c r="E6" s="348">
        <v>2</v>
      </c>
      <c r="F6" s="89">
        <v>1</v>
      </c>
      <c r="G6" s="89">
        <v>1</v>
      </c>
      <c r="H6" s="90">
        <f t="shared" si="0"/>
        <v>2</v>
      </c>
      <c r="I6" s="179">
        <v>2.8274999999999998E-2</v>
      </c>
      <c r="J6" s="180">
        <v>5.6549999999999996E-2</v>
      </c>
    </row>
    <row r="7" spans="2:10" s="35" customFormat="1" x14ac:dyDescent="0.2">
      <c r="B7" s="663" t="s">
        <v>8</v>
      </c>
      <c r="C7" s="227">
        <v>1</v>
      </c>
      <c r="D7" s="177" t="s">
        <v>103</v>
      </c>
      <c r="E7" s="348">
        <v>1</v>
      </c>
      <c r="F7" s="89">
        <v>1</v>
      </c>
      <c r="G7" s="89">
        <v>1</v>
      </c>
      <c r="H7" s="90">
        <f t="shared" si="0"/>
        <v>1</v>
      </c>
      <c r="I7" s="179">
        <v>0.17327499999999998</v>
      </c>
      <c r="J7" s="180">
        <v>0.17327499999999998</v>
      </c>
    </row>
    <row r="8" spans="2:10" s="35" customFormat="1" ht="30" x14ac:dyDescent="0.2">
      <c r="B8" s="347" t="s">
        <v>236</v>
      </c>
      <c r="C8" s="227">
        <v>1</v>
      </c>
      <c r="D8" s="177" t="s">
        <v>237</v>
      </c>
      <c r="E8" s="348">
        <v>1</v>
      </c>
      <c r="F8" s="89">
        <v>1</v>
      </c>
      <c r="G8" s="89">
        <v>1</v>
      </c>
      <c r="H8" s="90">
        <f t="shared" si="0"/>
        <v>1</v>
      </c>
      <c r="I8" s="179">
        <v>1.9865000000000002</v>
      </c>
      <c r="J8" s="180">
        <v>1.9865000000000002</v>
      </c>
    </row>
    <row r="9" spans="2:10" s="35" customFormat="1" x14ac:dyDescent="0.2">
      <c r="B9" s="663" t="s">
        <v>238</v>
      </c>
      <c r="C9" s="227">
        <v>1</v>
      </c>
      <c r="D9" s="177" t="s">
        <v>239</v>
      </c>
      <c r="E9" s="348">
        <v>1</v>
      </c>
      <c r="F9" s="89">
        <v>1</v>
      </c>
      <c r="G9" s="89">
        <v>1</v>
      </c>
      <c r="H9" s="90">
        <f t="shared" si="0"/>
        <v>1</v>
      </c>
      <c r="I9" s="179">
        <v>0.14499999999999999</v>
      </c>
      <c r="J9" s="180">
        <v>0.14499999999999999</v>
      </c>
    </row>
    <row r="10" spans="2:10" s="35" customFormat="1" x14ac:dyDescent="0.2">
      <c r="B10" s="347" t="s">
        <v>240</v>
      </c>
      <c r="C10" s="227">
        <v>1</v>
      </c>
      <c r="D10" s="177" t="s">
        <v>241</v>
      </c>
      <c r="E10" s="348">
        <v>1</v>
      </c>
      <c r="F10" s="89">
        <v>1</v>
      </c>
      <c r="G10" s="89">
        <v>1</v>
      </c>
      <c r="H10" s="90">
        <f t="shared" si="0"/>
        <v>1</v>
      </c>
      <c r="I10" s="179">
        <v>0.14499999999999999</v>
      </c>
      <c r="J10" s="180">
        <v>0.14499999999999999</v>
      </c>
    </row>
    <row r="11" spans="2:10" s="35" customFormat="1" ht="30" x14ac:dyDescent="0.2">
      <c r="B11" s="347" t="s">
        <v>242</v>
      </c>
      <c r="C11" s="227">
        <v>1</v>
      </c>
      <c r="D11" s="177" t="s">
        <v>702</v>
      </c>
      <c r="E11" s="348">
        <v>1</v>
      </c>
      <c r="F11" s="89">
        <v>1</v>
      </c>
      <c r="G11" s="89">
        <v>1</v>
      </c>
      <c r="H11" s="90">
        <f t="shared" si="0"/>
        <v>1</v>
      </c>
      <c r="I11" s="664">
        <v>0.1</v>
      </c>
      <c r="J11" s="665">
        <v>0.1</v>
      </c>
    </row>
    <row r="12" spans="2:10" s="35" customFormat="1" x14ac:dyDescent="0.2">
      <c r="B12" s="666" t="s">
        <v>17</v>
      </c>
      <c r="C12" s="575"/>
      <c r="D12" s="576"/>
      <c r="E12" s="577"/>
      <c r="F12" s="570"/>
      <c r="G12" s="570"/>
      <c r="H12" s="578"/>
      <c r="I12" s="525"/>
      <c r="J12" s="571"/>
    </row>
    <row r="13" spans="2:10" s="35" customFormat="1" ht="30" x14ac:dyDescent="0.2">
      <c r="B13" s="529" t="s">
        <v>561</v>
      </c>
      <c r="C13" s="227">
        <v>1</v>
      </c>
      <c r="D13" s="177" t="s">
        <v>315</v>
      </c>
      <c r="E13" s="348">
        <v>1</v>
      </c>
      <c r="F13" s="89">
        <v>1</v>
      </c>
      <c r="G13" s="89">
        <v>1</v>
      </c>
      <c r="H13" s="90">
        <v>1</v>
      </c>
      <c r="I13" s="179">
        <v>1.74725</v>
      </c>
      <c r="J13" s="180">
        <v>1.74725</v>
      </c>
    </row>
    <row r="14" spans="2:10" s="35" customFormat="1" x14ac:dyDescent="0.2">
      <c r="B14" s="529" t="s">
        <v>562</v>
      </c>
      <c r="C14" s="227">
        <v>1</v>
      </c>
      <c r="D14" s="177" t="s">
        <v>316</v>
      </c>
      <c r="E14" s="348">
        <v>2</v>
      </c>
      <c r="F14" s="89">
        <v>1</v>
      </c>
      <c r="G14" s="89">
        <v>1</v>
      </c>
      <c r="H14" s="90">
        <v>2</v>
      </c>
      <c r="I14" s="179">
        <v>7.8445000000000001E-2</v>
      </c>
      <c r="J14" s="180">
        <v>0.15689</v>
      </c>
    </row>
    <row r="15" spans="2:10" s="35" customFormat="1" x14ac:dyDescent="0.2">
      <c r="B15" s="529" t="s">
        <v>11</v>
      </c>
      <c r="C15" s="227">
        <v>1</v>
      </c>
      <c r="D15" s="177" t="s">
        <v>18</v>
      </c>
      <c r="E15" s="348">
        <v>1</v>
      </c>
      <c r="F15" s="89">
        <v>1</v>
      </c>
      <c r="G15" s="89">
        <v>1</v>
      </c>
      <c r="H15" s="90">
        <v>1</v>
      </c>
      <c r="I15" s="179">
        <v>7.2499999999999995E-2</v>
      </c>
      <c r="J15" s="180">
        <v>7.2499999999999995E-2</v>
      </c>
    </row>
    <row r="16" spans="2:10" s="34" customFormat="1" ht="27" customHeight="1" x14ac:dyDescent="0.2">
      <c r="B16" s="667" t="s">
        <v>558</v>
      </c>
      <c r="C16" s="668"/>
      <c r="D16" s="669"/>
      <c r="E16" s="670"/>
      <c r="F16" s="671"/>
      <c r="G16" s="671"/>
      <c r="H16" s="647"/>
      <c r="I16" s="646"/>
      <c r="J16" s="672"/>
    </row>
    <row r="17" spans="2:10" s="35" customFormat="1" x14ac:dyDescent="0.2">
      <c r="B17" s="226" t="s">
        <v>5</v>
      </c>
      <c r="C17" s="227">
        <v>1</v>
      </c>
      <c r="D17" s="177" t="s">
        <v>6</v>
      </c>
      <c r="E17" s="348">
        <v>1</v>
      </c>
      <c r="F17" s="89">
        <v>4</v>
      </c>
      <c r="G17" s="89">
        <v>1</v>
      </c>
      <c r="H17" s="90">
        <v>4</v>
      </c>
      <c r="I17" s="179">
        <v>0.39150000000000001</v>
      </c>
      <c r="J17" s="180">
        <v>1.5660000000000001</v>
      </c>
    </row>
    <row r="18" spans="2:10" s="35" customFormat="1" x14ac:dyDescent="0.2">
      <c r="B18" s="518" t="s">
        <v>102</v>
      </c>
      <c r="C18" s="227">
        <v>1</v>
      </c>
      <c r="D18" s="177" t="s">
        <v>7</v>
      </c>
      <c r="E18" s="348">
        <v>2</v>
      </c>
      <c r="F18" s="89">
        <v>1</v>
      </c>
      <c r="G18" s="89">
        <v>1</v>
      </c>
      <c r="H18" s="90">
        <v>2</v>
      </c>
      <c r="I18" s="179">
        <v>2.8274999999999998E-2</v>
      </c>
      <c r="J18" s="180">
        <v>5.6549999999999996E-2</v>
      </c>
    </row>
    <row r="19" spans="2:10" s="35" customFormat="1" x14ac:dyDescent="0.2">
      <c r="B19" s="533" t="s">
        <v>8</v>
      </c>
      <c r="C19" s="519">
        <v>1</v>
      </c>
      <c r="D19" s="523" t="s">
        <v>317</v>
      </c>
      <c r="E19" s="520">
        <v>1</v>
      </c>
      <c r="F19" s="521">
        <v>1</v>
      </c>
      <c r="G19" s="521">
        <v>1</v>
      </c>
      <c r="H19" s="90">
        <v>1</v>
      </c>
      <c r="I19" s="179">
        <v>0.17327499999999998</v>
      </c>
      <c r="J19" s="180">
        <v>0.17327499999999998</v>
      </c>
    </row>
    <row r="20" spans="2:10" s="35" customFormat="1" ht="30" x14ac:dyDescent="0.2">
      <c r="B20" s="226" t="s">
        <v>236</v>
      </c>
      <c r="C20" s="227">
        <v>1</v>
      </c>
      <c r="D20" s="177" t="s">
        <v>237</v>
      </c>
      <c r="E20" s="348">
        <v>1</v>
      </c>
      <c r="F20" s="89">
        <v>1</v>
      </c>
      <c r="G20" s="89">
        <v>1</v>
      </c>
      <c r="H20" s="90">
        <v>1</v>
      </c>
      <c r="I20" s="179">
        <v>1.9865000000000002</v>
      </c>
      <c r="J20" s="180">
        <v>1.9865000000000002</v>
      </c>
    </row>
    <row r="21" spans="2:10" s="35" customFormat="1" x14ac:dyDescent="0.2">
      <c r="B21" s="573" t="s">
        <v>551</v>
      </c>
      <c r="C21" s="227">
        <v>1</v>
      </c>
      <c r="D21" s="177" t="s">
        <v>251</v>
      </c>
      <c r="E21" s="348">
        <v>1</v>
      </c>
      <c r="F21" s="89">
        <v>1</v>
      </c>
      <c r="G21" s="89">
        <v>1</v>
      </c>
      <c r="H21" s="90">
        <v>1</v>
      </c>
      <c r="I21" s="179">
        <v>0.27332499999999998</v>
      </c>
      <c r="J21" s="180">
        <v>0.27332499999999998</v>
      </c>
    </row>
    <row r="22" spans="2:10" s="35" customFormat="1" x14ac:dyDescent="0.2">
      <c r="B22" s="529" t="s">
        <v>11</v>
      </c>
      <c r="C22" s="227">
        <v>1</v>
      </c>
      <c r="D22" s="177" t="s">
        <v>252</v>
      </c>
      <c r="E22" s="348">
        <v>1</v>
      </c>
      <c r="F22" s="89">
        <v>1</v>
      </c>
      <c r="G22" s="89">
        <v>1</v>
      </c>
      <c r="H22" s="90">
        <v>1</v>
      </c>
      <c r="I22" s="179">
        <v>7.2499999999999995E-2</v>
      </c>
      <c r="J22" s="180">
        <v>7.2499999999999995E-2</v>
      </c>
    </row>
    <row r="23" spans="2:10" s="35" customFormat="1" x14ac:dyDescent="0.2">
      <c r="B23" s="666" t="s">
        <v>559</v>
      </c>
      <c r="C23" s="575"/>
      <c r="D23" s="576"/>
      <c r="E23" s="577"/>
      <c r="F23" s="570"/>
      <c r="G23" s="570"/>
      <c r="H23" s="578"/>
      <c r="I23" s="525"/>
      <c r="J23" s="571"/>
    </row>
    <row r="24" spans="2:10" s="35" customFormat="1" x14ac:dyDescent="0.2">
      <c r="B24" s="518" t="s">
        <v>500</v>
      </c>
      <c r="C24" s="227">
        <v>1</v>
      </c>
      <c r="D24" s="177" t="s">
        <v>246</v>
      </c>
      <c r="E24" s="348">
        <v>1</v>
      </c>
      <c r="F24" s="89">
        <v>1</v>
      </c>
      <c r="G24" s="89">
        <v>1</v>
      </c>
      <c r="H24" s="90">
        <v>1</v>
      </c>
      <c r="I24" s="179">
        <v>1.0149999999999999</v>
      </c>
      <c r="J24" s="180">
        <v>1.0149999999999999</v>
      </c>
    </row>
    <row r="25" spans="2:10" s="35" customFormat="1" x14ac:dyDescent="0.2">
      <c r="B25" s="226" t="s">
        <v>24</v>
      </c>
      <c r="C25" s="227">
        <v>1</v>
      </c>
      <c r="D25" s="177" t="s">
        <v>247</v>
      </c>
      <c r="E25" s="348">
        <v>1</v>
      </c>
      <c r="F25" s="89">
        <v>1</v>
      </c>
      <c r="G25" s="89">
        <v>1</v>
      </c>
      <c r="H25" s="90">
        <v>1</v>
      </c>
      <c r="I25" s="179">
        <v>5.5099999999999996E-2</v>
      </c>
      <c r="J25" s="180">
        <v>5.5099999999999996E-2</v>
      </c>
    </row>
    <row r="26" spans="2:10" s="35" customFormat="1" x14ac:dyDescent="0.2">
      <c r="B26" s="673" t="s">
        <v>309</v>
      </c>
      <c r="C26" s="525"/>
      <c r="D26" s="674"/>
      <c r="E26" s="675"/>
      <c r="F26" s="675"/>
      <c r="G26" s="525"/>
      <c r="H26" s="578"/>
      <c r="I26" s="525"/>
      <c r="J26" s="571"/>
    </row>
    <row r="27" spans="2:10" s="35" customFormat="1" x14ac:dyDescent="0.2">
      <c r="B27" s="572" t="s">
        <v>119</v>
      </c>
      <c r="C27" s="519">
        <v>0.5</v>
      </c>
      <c r="D27" s="523" t="s">
        <v>248</v>
      </c>
      <c r="E27" s="520">
        <v>1</v>
      </c>
      <c r="F27" s="676" t="s">
        <v>318</v>
      </c>
      <c r="G27" s="521">
        <v>1</v>
      </c>
      <c r="H27" s="90">
        <v>1</v>
      </c>
      <c r="I27" s="179">
        <v>0.84129000000000009</v>
      </c>
      <c r="J27" s="180">
        <v>0.42064500000000005</v>
      </c>
    </row>
    <row r="28" spans="2:10" s="35" customFormat="1" x14ac:dyDescent="0.2">
      <c r="B28" s="565" t="s">
        <v>11</v>
      </c>
      <c r="C28" s="519">
        <v>0.5</v>
      </c>
      <c r="D28" s="177" t="s">
        <v>319</v>
      </c>
      <c r="E28" s="520">
        <v>1</v>
      </c>
      <c r="F28" s="521">
        <v>1</v>
      </c>
      <c r="G28" s="521">
        <v>1</v>
      </c>
      <c r="H28" s="90">
        <v>1</v>
      </c>
      <c r="I28" s="179">
        <v>7.2499999999999995E-2</v>
      </c>
      <c r="J28" s="180">
        <v>3.6249999999999998E-2</v>
      </c>
    </row>
    <row r="29" spans="2:10" s="35" customFormat="1" x14ac:dyDescent="0.2">
      <c r="B29" s="226" t="s">
        <v>501</v>
      </c>
      <c r="C29" s="227">
        <v>1</v>
      </c>
      <c r="D29" s="177" t="s">
        <v>248</v>
      </c>
      <c r="E29" s="348">
        <v>1</v>
      </c>
      <c r="F29" s="89">
        <v>4</v>
      </c>
      <c r="G29" s="89">
        <v>3</v>
      </c>
      <c r="H29" s="90">
        <v>12</v>
      </c>
      <c r="I29" s="179">
        <v>6.9599999999999992E-3</v>
      </c>
      <c r="J29" s="180">
        <v>8.3519999999999983E-2</v>
      </c>
    </row>
    <row r="30" spans="2:10" s="34" customFormat="1" ht="27" customHeight="1" x14ac:dyDescent="0.2">
      <c r="B30" s="289" t="s">
        <v>193</v>
      </c>
      <c r="C30" s="290"/>
      <c r="D30" s="291"/>
      <c r="E30" s="292"/>
      <c r="F30" s="293"/>
      <c r="G30" s="293"/>
      <c r="H30" s="294"/>
      <c r="I30" s="295"/>
      <c r="J30" s="296">
        <v>10.64005</v>
      </c>
    </row>
    <row r="31" spans="2:10" s="35" customFormat="1" ht="30" x14ac:dyDescent="0.2">
      <c r="B31" s="677" t="s">
        <v>502</v>
      </c>
      <c r="C31" s="678" t="s">
        <v>124</v>
      </c>
      <c r="D31" s="678" t="s">
        <v>1</v>
      </c>
      <c r="E31" s="678"/>
      <c r="F31" s="57" t="s">
        <v>32</v>
      </c>
      <c r="G31" s="57" t="s">
        <v>519</v>
      </c>
      <c r="H31" s="57" t="s">
        <v>520</v>
      </c>
      <c r="I31" s="57" t="s">
        <v>424</v>
      </c>
      <c r="J31" s="58" t="s">
        <v>517</v>
      </c>
    </row>
    <row r="32" spans="2:10" s="35" customFormat="1" x14ac:dyDescent="0.2">
      <c r="B32" s="226" t="s">
        <v>33</v>
      </c>
      <c r="C32" s="86">
        <v>1</v>
      </c>
      <c r="D32" s="654" t="s">
        <v>311</v>
      </c>
      <c r="E32" s="654"/>
      <c r="F32" s="348">
        <v>120</v>
      </c>
      <c r="G32" s="89">
        <v>1</v>
      </c>
      <c r="H32" s="90">
        <v>120</v>
      </c>
      <c r="I32" s="91" t="s">
        <v>457</v>
      </c>
      <c r="J32" s="92" t="s">
        <v>457</v>
      </c>
    </row>
    <row r="33" spans="2:10" s="35" customFormat="1" ht="30" x14ac:dyDescent="0.2">
      <c r="B33" s="655" t="s">
        <v>37</v>
      </c>
      <c r="C33" s="227">
        <v>1</v>
      </c>
      <c r="D33" s="87" t="s">
        <v>320</v>
      </c>
      <c r="E33" s="656"/>
      <c r="F33" s="88">
        <v>30</v>
      </c>
      <c r="G33" s="89">
        <v>1</v>
      </c>
      <c r="H33" s="90">
        <v>30</v>
      </c>
      <c r="I33" s="91" t="s">
        <v>457</v>
      </c>
      <c r="J33" s="92" t="s">
        <v>457</v>
      </c>
    </row>
    <row r="34" spans="2:10" s="35" customFormat="1" x14ac:dyDescent="0.2">
      <c r="B34" s="655" t="s">
        <v>33</v>
      </c>
      <c r="C34" s="227">
        <v>1</v>
      </c>
      <c r="D34" s="87" t="s">
        <v>321</v>
      </c>
      <c r="E34" s="656"/>
      <c r="F34" s="88">
        <v>60</v>
      </c>
      <c r="G34" s="89">
        <v>1</v>
      </c>
      <c r="H34" s="90">
        <v>60</v>
      </c>
      <c r="I34" s="91" t="s">
        <v>457</v>
      </c>
      <c r="J34" s="92" t="s">
        <v>457</v>
      </c>
    </row>
    <row r="35" spans="2:10" s="35" customFormat="1" x14ac:dyDescent="0.2">
      <c r="B35" s="657" t="s">
        <v>134</v>
      </c>
      <c r="C35" s="350">
        <v>1</v>
      </c>
      <c r="D35" s="658" t="s">
        <v>135</v>
      </c>
      <c r="E35" s="659"/>
      <c r="F35" s="326">
        <v>30</v>
      </c>
      <c r="G35" s="327">
        <v>2</v>
      </c>
      <c r="H35" s="328">
        <v>60</v>
      </c>
      <c r="I35" s="660" t="s">
        <v>457</v>
      </c>
      <c r="J35" s="661" t="s">
        <v>457</v>
      </c>
    </row>
    <row r="36" spans="2:10" ht="16" thickBot="1" x14ac:dyDescent="0.25">
      <c r="B36" s="313" t="s">
        <v>136</v>
      </c>
      <c r="C36" s="314">
        <v>1</v>
      </c>
      <c r="D36" s="315"/>
      <c r="E36" s="316"/>
      <c r="F36" s="316"/>
      <c r="G36" s="317">
        <v>2</v>
      </c>
      <c r="H36" s="318"/>
      <c r="I36" s="319">
        <v>0.5</v>
      </c>
      <c r="J36" s="320">
        <v>1</v>
      </c>
    </row>
    <row r="38" spans="2:10" ht="15" customHeight="1" x14ac:dyDescent="0.2">
      <c r="B38" s="1179" t="s">
        <v>525</v>
      </c>
      <c r="C38" s="1179"/>
      <c r="D38" s="1179"/>
      <c r="E38" s="1179"/>
      <c r="F38" s="1179"/>
      <c r="G38" s="1179"/>
      <c r="H38" s="1179"/>
      <c r="I38" s="1179"/>
      <c r="J38" s="1179"/>
    </row>
    <row r="39" spans="2:10" ht="15" customHeight="1" x14ac:dyDescent="0.2">
      <c r="B39" s="1179" t="s">
        <v>736</v>
      </c>
      <c r="C39" s="1179"/>
      <c r="D39" s="1179"/>
      <c r="E39" s="1179"/>
      <c r="F39" s="1179"/>
      <c r="G39" s="1179"/>
      <c r="H39" s="1179"/>
      <c r="I39" s="1179"/>
      <c r="J39" s="1179"/>
    </row>
    <row r="40" spans="2:10" x14ac:dyDescent="0.2">
      <c r="B40" s="1179"/>
      <c r="C40" s="1179"/>
      <c r="D40" s="1179"/>
      <c r="E40" s="1179"/>
      <c r="F40" s="1179"/>
      <c r="G40" s="1179"/>
      <c r="H40" s="1179"/>
      <c r="I40" s="1179"/>
      <c r="J40" s="1179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38:J38"/>
    <mergeCell ref="B39:J4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9" width="8.83203125" style="1"/>
    <col min="10" max="10" width="10.1640625" style="1" customWidth="1"/>
    <col min="11" max="16384" width="8.83203125" style="31"/>
  </cols>
  <sheetData>
    <row r="1" spans="2:10" s="34" customFormat="1" ht="27" customHeight="1" x14ac:dyDescent="0.2">
      <c r="B1" s="1176" t="s">
        <v>650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633" t="s">
        <v>298</v>
      </c>
      <c r="C4" s="634"/>
      <c r="D4" s="635"/>
      <c r="E4" s="634"/>
      <c r="F4" s="634"/>
      <c r="G4" s="634"/>
      <c r="H4" s="634"/>
      <c r="I4" s="634"/>
      <c r="J4" s="636"/>
    </row>
    <row r="5" spans="2:10" x14ac:dyDescent="0.2">
      <c r="B5" s="67" t="s">
        <v>238</v>
      </c>
      <c r="C5" s="60">
        <v>1</v>
      </c>
      <c r="D5" s="110" t="s">
        <v>239</v>
      </c>
      <c r="E5" s="111">
        <v>1</v>
      </c>
      <c r="F5" s="112">
        <v>1</v>
      </c>
      <c r="G5" s="112">
        <v>1</v>
      </c>
      <c r="H5" s="113">
        <v>1</v>
      </c>
      <c r="I5" s="65">
        <v>0.14499999999999999</v>
      </c>
      <c r="J5" s="66">
        <v>0.14499999999999999</v>
      </c>
    </row>
    <row r="6" spans="2:10" x14ac:dyDescent="0.2">
      <c r="B6" s="115" t="s">
        <v>240</v>
      </c>
      <c r="C6" s="60">
        <v>1</v>
      </c>
      <c r="D6" s="110" t="s">
        <v>241</v>
      </c>
      <c r="E6" s="111">
        <v>1</v>
      </c>
      <c r="F6" s="112">
        <v>1</v>
      </c>
      <c r="G6" s="112">
        <v>1</v>
      </c>
      <c r="H6" s="113">
        <v>1</v>
      </c>
      <c r="I6" s="65">
        <v>0.14499999999999999</v>
      </c>
      <c r="J6" s="66">
        <v>0.14499999999999999</v>
      </c>
    </row>
    <row r="7" spans="2:10" ht="30" x14ac:dyDescent="0.2">
      <c r="B7" s="115" t="s">
        <v>242</v>
      </c>
      <c r="C7" s="60">
        <v>1</v>
      </c>
      <c r="D7" s="177" t="s">
        <v>702</v>
      </c>
      <c r="E7" s="111">
        <v>1</v>
      </c>
      <c r="F7" s="112">
        <v>1</v>
      </c>
      <c r="G7" s="112">
        <v>1</v>
      </c>
      <c r="H7" s="113">
        <v>1</v>
      </c>
      <c r="I7" s="167">
        <v>0.1</v>
      </c>
      <c r="J7" s="66">
        <v>0.1</v>
      </c>
    </row>
    <row r="8" spans="2:10" x14ac:dyDescent="0.2">
      <c r="B8" s="115" t="s">
        <v>5</v>
      </c>
      <c r="C8" s="60">
        <v>1</v>
      </c>
      <c r="D8" s="110" t="s">
        <v>6</v>
      </c>
      <c r="E8" s="111">
        <v>1</v>
      </c>
      <c r="F8" s="112">
        <v>4</v>
      </c>
      <c r="G8" s="112">
        <v>1</v>
      </c>
      <c r="H8" s="113">
        <v>4</v>
      </c>
      <c r="I8" s="65">
        <v>0.39150000000000001</v>
      </c>
      <c r="J8" s="66">
        <v>1.5660000000000001</v>
      </c>
    </row>
    <row r="9" spans="2:10" x14ac:dyDescent="0.2">
      <c r="B9" s="142" t="s">
        <v>299</v>
      </c>
      <c r="C9" s="143"/>
      <c r="D9" s="144"/>
      <c r="E9" s="143"/>
      <c r="F9" s="143"/>
      <c r="G9" s="143"/>
      <c r="H9" s="143"/>
      <c r="I9" s="143"/>
      <c r="J9" s="637"/>
    </row>
    <row r="10" spans="2:10" ht="30" x14ac:dyDescent="0.2">
      <c r="B10" s="534" t="s">
        <v>89</v>
      </c>
      <c r="C10" s="535">
        <v>0.9</v>
      </c>
      <c r="D10" s="61" t="s">
        <v>300</v>
      </c>
      <c r="E10" s="536">
        <v>2</v>
      </c>
      <c r="F10" s="146">
        <v>1</v>
      </c>
      <c r="G10" s="146">
        <v>1</v>
      </c>
      <c r="H10" s="113">
        <v>2</v>
      </c>
      <c r="I10" s="65">
        <v>1.214375</v>
      </c>
      <c r="J10" s="66">
        <v>2.1858750000000002</v>
      </c>
    </row>
    <row r="11" spans="2:10" x14ac:dyDescent="0.2">
      <c r="B11" s="534" t="s">
        <v>79</v>
      </c>
      <c r="C11" s="535">
        <v>0.9</v>
      </c>
      <c r="D11" s="61" t="s">
        <v>91</v>
      </c>
      <c r="E11" s="536">
        <v>1</v>
      </c>
      <c r="F11" s="146">
        <v>1</v>
      </c>
      <c r="G11" s="146">
        <v>1</v>
      </c>
      <c r="H11" s="113">
        <v>1</v>
      </c>
      <c r="I11" s="65">
        <v>0.30275999999999997</v>
      </c>
      <c r="J11" s="66">
        <v>0.272484</v>
      </c>
    </row>
    <row r="12" spans="2:10" ht="15" customHeight="1" x14ac:dyDescent="0.2">
      <c r="B12" s="552" t="s">
        <v>55</v>
      </c>
      <c r="C12" s="535">
        <v>0.9</v>
      </c>
      <c r="D12" s="61" t="s">
        <v>301</v>
      </c>
      <c r="E12" s="536">
        <v>1</v>
      </c>
      <c r="F12" s="146">
        <v>1</v>
      </c>
      <c r="G12" s="146">
        <v>1</v>
      </c>
      <c r="H12" s="113">
        <v>1</v>
      </c>
      <c r="I12" s="65">
        <v>0.53388999999999998</v>
      </c>
      <c r="J12" s="66">
        <v>0.48050100000000001</v>
      </c>
    </row>
    <row r="13" spans="2:10" x14ac:dyDescent="0.2">
      <c r="B13" s="537" t="s">
        <v>11</v>
      </c>
      <c r="C13" s="609">
        <v>0.9</v>
      </c>
      <c r="D13" s="539" t="s">
        <v>302</v>
      </c>
      <c r="E13" s="536">
        <v>1</v>
      </c>
      <c r="F13" s="536">
        <v>1</v>
      </c>
      <c r="G13" s="536">
        <v>1</v>
      </c>
      <c r="H13" s="113">
        <v>1</v>
      </c>
      <c r="I13" s="65">
        <v>7.2499999999999995E-2</v>
      </c>
      <c r="J13" s="66">
        <v>6.5250000000000002E-2</v>
      </c>
    </row>
    <row r="14" spans="2:10" x14ac:dyDescent="0.2">
      <c r="B14" s="67" t="s">
        <v>303</v>
      </c>
      <c r="C14" s="535">
        <v>0.25</v>
      </c>
      <c r="D14" s="61" t="s">
        <v>566</v>
      </c>
      <c r="E14" s="536">
        <v>0.5</v>
      </c>
      <c r="F14" s="146">
        <v>1</v>
      </c>
      <c r="G14" s="146">
        <v>1</v>
      </c>
      <c r="H14" s="341">
        <v>0.5</v>
      </c>
      <c r="I14" s="65">
        <v>0.45370500000000002</v>
      </c>
      <c r="J14" s="66">
        <v>5.6713125000000003E-2</v>
      </c>
    </row>
    <row r="15" spans="2:10" x14ac:dyDescent="0.2">
      <c r="B15" s="638" t="s">
        <v>304</v>
      </c>
      <c r="C15" s="146"/>
      <c r="D15" s="61"/>
      <c r="E15" s="536"/>
      <c r="F15" s="146"/>
      <c r="G15" s="146"/>
      <c r="H15" s="113"/>
      <c r="I15" s="146"/>
      <c r="J15" s="639"/>
    </row>
    <row r="16" spans="2:10" s="34" customFormat="1" ht="15" customHeight="1" x14ac:dyDescent="0.2">
      <c r="B16" s="640" t="s">
        <v>303</v>
      </c>
      <c r="C16" s="548">
        <v>0.1</v>
      </c>
      <c r="D16" s="549" t="s">
        <v>305</v>
      </c>
      <c r="E16" s="550">
        <v>1</v>
      </c>
      <c r="F16" s="551">
        <v>1</v>
      </c>
      <c r="G16" s="551">
        <v>1</v>
      </c>
      <c r="H16" s="225">
        <v>1</v>
      </c>
      <c r="I16" s="219">
        <v>0.45370500000000002</v>
      </c>
      <c r="J16" s="220">
        <v>4.5370500000000008E-2</v>
      </c>
    </row>
    <row r="17" spans="2:10" x14ac:dyDescent="0.2">
      <c r="B17" s="534" t="s">
        <v>11</v>
      </c>
      <c r="C17" s="535">
        <v>0.1</v>
      </c>
      <c r="D17" s="110" t="s">
        <v>306</v>
      </c>
      <c r="E17" s="536">
        <v>1</v>
      </c>
      <c r="F17" s="146">
        <v>1</v>
      </c>
      <c r="G17" s="146">
        <v>1</v>
      </c>
      <c r="H17" s="113">
        <v>1</v>
      </c>
      <c r="I17" s="65">
        <v>7.2499999999999995E-2</v>
      </c>
      <c r="J17" s="66">
        <v>7.2499999999999995E-3</v>
      </c>
    </row>
    <row r="18" spans="2:10" x14ac:dyDescent="0.2">
      <c r="B18" s="541" t="s">
        <v>307</v>
      </c>
      <c r="C18" s="542"/>
      <c r="D18" s="543"/>
      <c r="E18" s="544"/>
      <c r="F18" s="542"/>
      <c r="G18" s="542"/>
      <c r="H18" s="542"/>
      <c r="I18" s="143"/>
      <c r="J18" s="637"/>
    </row>
    <row r="19" spans="2:10" x14ac:dyDescent="0.2">
      <c r="B19" s="534" t="s">
        <v>87</v>
      </c>
      <c r="C19" s="535">
        <v>0.1</v>
      </c>
      <c r="D19" s="61"/>
      <c r="E19" s="536">
        <v>1</v>
      </c>
      <c r="F19" s="146">
        <v>1</v>
      </c>
      <c r="G19" s="146">
        <v>1</v>
      </c>
      <c r="H19" s="113">
        <v>1</v>
      </c>
      <c r="I19" s="65">
        <v>7.6632499999999997</v>
      </c>
      <c r="J19" s="66">
        <v>0.76632500000000003</v>
      </c>
    </row>
    <row r="20" spans="2:10" x14ac:dyDescent="0.2">
      <c r="B20" s="534" t="s">
        <v>11</v>
      </c>
      <c r="C20" s="535">
        <v>0.1</v>
      </c>
      <c r="D20" s="110" t="s">
        <v>88</v>
      </c>
      <c r="E20" s="536">
        <v>1</v>
      </c>
      <c r="F20" s="146">
        <v>1</v>
      </c>
      <c r="G20" s="146">
        <v>1</v>
      </c>
      <c r="H20" s="113">
        <v>1</v>
      </c>
      <c r="I20" s="65">
        <v>7.2499999999999995E-2</v>
      </c>
      <c r="J20" s="66">
        <v>7.2499999999999995E-3</v>
      </c>
    </row>
    <row r="21" spans="2:10" ht="30" x14ac:dyDescent="0.2">
      <c r="B21" s="534" t="s">
        <v>89</v>
      </c>
      <c r="C21" s="535">
        <v>0.1</v>
      </c>
      <c r="D21" s="61" t="s">
        <v>90</v>
      </c>
      <c r="E21" s="536">
        <v>2</v>
      </c>
      <c r="F21" s="146">
        <v>1</v>
      </c>
      <c r="G21" s="146">
        <v>1</v>
      </c>
      <c r="H21" s="113">
        <v>2</v>
      </c>
      <c r="I21" s="65">
        <v>1.214375</v>
      </c>
      <c r="J21" s="66">
        <v>0.24287500000000001</v>
      </c>
    </row>
    <row r="22" spans="2:10" x14ac:dyDescent="0.2">
      <c r="B22" s="67" t="s">
        <v>79</v>
      </c>
      <c r="C22" s="535">
        <v>0.1</v>
      </c>
      <c r="D22" s="61" t="s">
        <v>91</v>
      </c>
      <c r="E22" s="536">
        <v>1</v>
      </c>
      <c r="F22" s="146">
        <v>1</v>
      </c>
      <c r="G22" s="146">
        <v>1</v>
      </c>
      <c r="H22" s="113">
        <v>1</v>
      </c>
      <c r="I22" s="65">
        <v>0.30275999999999997</v>
      </c>
      <c r="J22" s="66">
        <v>3.0275999999999997E-2</v>
      </c>
    </row>
    <row r="23" spans="2:10" x14ac:dyDescent="0.2">
      <c r="B23" s="537" t="s">
        <v>567</v>
      </c>
      <c r="C23" s="609">
        <v>0.1</v>
      </c>
      <c r="D23" s="539" t="s">
        <v>92</v>
      </c>
      <c r="E23" s="536">
        <v>1</v>
      </c>
      <c r="F23" s="536">
        <v>1</v>
      </c>
      <c r="G23" s="536">
        <v>1</v>
      </c>
      <c r="H23" s="113">
        <v>1</v>
      </c>
      <c r="I23" s="65">
        <v>0.21024999999999999</v>
      </c>
      <c r="J23" s="66">
        <v>2.1025000000000002E-2</v>
      </c>
    </row>
    <row r="24" spans="2:10" x14ac:dyDescent="0.2">
      <c r="B24" s="534" t="s">
        <v>11</v>
      </c>
      <c r="C24" s="535">
        <v>0.1</v>
      </c>
      <c r="D24" s="110" t="s">
        <v>93</v>
      </c>
      <c r="E24" s="536">
        <v>1</v>
      </c>
      <c r="F24" s="146">
        <v>1</v>
      </c>
      <c r="G24" s="146">
        <v>1</v>
      </c>
      <c r="H24" s="113">
        <v>1</v>
      </c>
      <c r="I24" s="65">
        <v>7.2499999999999995E-2</v>
      </c>
      <c r="J24" s="66">
        <v>7.2499999999999995E-3</v>
      </c>
    </row>
    <row r="25" spans="2:10" x14ac:dyDescent="0.2">
      <c r="B25" s="541" t="s">
        <v>94</v>
      </c>
      <c r="C25" s="542"/>
      <c r="D25" s="543"/>
      <c r="E25" s="544"/>
      <c r="F25" s="542"/>
      <c r="G25" s="542"/>
      <c r="H25" s="105"/>
      <c r="I25" s="143"/>
      <c r="J25" s="637"/>
    </row>
    <row r="26" spans="2:10" x14ac:dyDescent="0.2">
      <c r="B26" s="534" t="s">
        <v>568</v>
      </c>
      <c r="C26" s="535">
        <v>1</v>
      </c>
      <c r="D26" s="61" t="s">
        <v>96</v>
      </c>
      <c r="E26" s="536">
        <v>2</v>
      </c>
      <c r="F26" s="146">
        <v>1</v>
      </c>
      <c r="G26" s="146">
        <v>1</v>
      </c>
      <c r="H26" s="113">
        <v>2</v>
      </c>
      <c r="I26" s="65">
        <v>0.65423999999999993</v>
      </c>
      <c r="J26" s="66">
        <v>1.3084799999999999</v>
      </c>
    </row>
    <row r="27" spans="2:10" x14ac:dyDescent="0.2">
      <c r="B27" s="541" t="s">
        <v>28</v>
      </c>
      <c r="C27" s="641"/>
      <c r="D27" s="543"/>
      <c r="E27" s="544"/>
      <c r="F27" s="542"/>
      <c r="G27" s="542"/>
      <c r="H27" s="105"/>
      <c r="I27" s="143"/>
      <c r="J27" s="637"/>
    </row>
    <row r="28" spans="2:10" x14ac:dyDescent="0.2">
      <c r="B28" s="221" t="s">
        <v>97</v>
      </c>
      <c r="C28" s="535">
        <v>1</v>
      </c>
      <c r="D28" s="110" t="s">
        <v>98</v>
      </c>
      <c r="E28" s="536">
        <v>1</v>
      </c>
      <c r="F28" s="146">
        <v>1</v>
      </c>
      <c r="G28" s="146">
        <v>1</v>
      </c>
      <c r="H28" s="113">
        <v>1</v>
      </c>
      <c r="I28" s="65">
        <v>0.73949999999999994</v>
      </c>
      <c r="J28" s="66">
        <v>0.73949999999999994</v>
      </c>
    </row>
    <row r="29" spans="2:10" x14ac:dyDescent="0.2">
      <c r="B29" s="534" t="s">
        <v>99</v>
      </c>
      <c r="C29" s="535">
        <v>1</v>
      </c>
      <c r="D29" s="61" t="s">
        <v>100</v>
      </c>
      <c r="E29" s="536">
        <v>1</v>
      </c>
      <c r="F29" s="146">
        <v>1</v>
      </c>
      <c r="G29" s="146">
        <v>1</v>
      </c>
      <c r="H29" s="113">
        <v>1</v>
      </c>
      <c r="I29" s="65">
        <v>0.57999999999999996</v>
      </c>
      <c r="J29" s="66">
        <v>0.57999999999999996</v>
      </c>
    </row>
    <row r="30" spans="2:10" s="34" customFormat="1" ht="27" customHeight="1" x14ac:dyDescent="0.2">
      <c r="B30" s="642" t="s">
        <v>308</v>
      </c>
      <c r="C30" s="643"/>
      <c r="D30" s="644"/>
      <c r="E30" s="645"/>
      <c r="F30" s="646"/>
      <c r="G30" s="646"/>
      <c r="H30" s="647"/>
      <c r="I30" s="648"/>
      <c r="J30" s="649"/>
    </row>
    <row r="31" spans="2:10" x14ac:dyDescent="0.2">
      <c r="B31" s="67" t="s">
        <v>102</v>
      </c>
      <c r="C31" s="60">
        <v>1</v>
      </c>
      <c r="D31" s="110" t="s">
        <v>7</v>
      </c>
      <c r="E31" s="111">
        <v>2</v>
      </c>
      <c r="F31" s="112">
        <v>1</v>
      </c>
      <c r="G31" s="112">
        <v>1</v>
      </c>
      <c r="H31" s="113">
        <v>2</v>
      </c>
      <c r="I31" s="65">
        <v>2.8274999999999998E-2</v>
      </c>
      <c r="J31" s="66">
        <v>5.6549999999999996E-2</v>
      </c>
    </row>
    <row r="32" spans="2:10" x14ac:dyDescent="0.2">
      <c r="B32" s="67" t="s">
        <v>8</v>
      </c>
      <c r="C32" s="60">
        <v>1</v>
      </c>
      <c r="D32" s="110" t="s">
        <v>103</v>
      </c>
      <c r="E32" s="111">
        <v>1</v>
      </c>
      <c r="F32" s="112">
        <v>1</v>
      </c>
      <c r="G32" s="112">
        <v>1</v>
      </c>
      <c r="H32" s="113">
        <v>1</v>
      </c>
      <c r="I32" s="65">
        <v>0.17327499999999998</v>
      </c>
      <c r="J32" s="66">
        <v>0.17327499999999998</v>
      </c>
    </row>
    <row r="33" spans="2:10" x14ac:dyDescent="0.2">
      <c r="B33" s="534" t="s">
        <v>104</v>
      </c>
      <c r="C33" s="535">
        <v>1</v>
      </c>
      <c r="D33" s="61"/>
      <c r="E33" s="536">
        <v>1</v>
      </c>
      <c r="F33" s="146">
        <v>1</v>
      </c>
      <c r="G33" s="146">
        <v>1</v>
      </c>
      <c r="H33" s="113">
        <v>1</v>
      </c>
      <c r="I33" s="65">
        <v>8.6999999999999994E-2</v>
      </c>
      <c r="J33" s="66">
        <v>8.6999999999999994E-2</v>
      </c>
    </row>
    <row r="34" spans="2:10" x14ac:dyDescent="0.2">
      <c r="B34" s="221" t="s">
        <v>500</v>
      </c>
      <c r="C34" s="535">
        <v>1</v>
      </c>
      <c r="D34" s="61" t="s">
        <v>105</v>
      </c>
      <c r="E34" s="536">
        <v>1</v>
      </c>
      <c r="F34" s="146">
        <v>1</v>
      </c>
      <c r="G34" s="146">
        <v>1</v>
      </c>
      <c r="H34" s="113">
        <v>1</v>
      </c>
      <c r="I34" s="65">
        <v>1.0149999999999999</v>
      </c>
      <c r="J34" s="66">
        <v>1.0149999999999999</v>
      </c>
    </row>
    <row r="35" spans="2:10" x14ac:dyDescent="0.2">
      <c r="B35" s="221" t="s">
        <v>500</v>
      </c>
      <c r="C35" s="535">
        <v>1</v>
      </c>
      <c r="D35" s="61" t="s">
        <v>106</v>
      </c>
      <c r="E35" s="536">
        <v>1</v>
      </c>
      <c r="F35" s="146">
        <v>1</v>
      </c>
      <c r="G35" s="146">
        <v>1</v>
      </c>
      <c r="H35" s="113">
        <v>1</v>
      </c>
      <c r="I35" s="65">
        <v>1.0149999999999999</v>
      </c>
      <c r="J35" s="66">
        <v>1.0149999999999999</v>
      </c>
    </row>
    <row r="36" spans="2:10" x14ac:dyDescent="0.2">
      <c r="B36" s="534" t="s">
        <v>569</v>
      </c>
      <c r="C36" s="535">
        <v>1</v>
      </c>
      <c r="D36" s="61" t="s">
        <v>108</v>
      </c>
      <c r="E36" s="536">
        <v>1</v>
      </c>
      <c r="F36" s="146">
        <v>1</v>
      </c>
      <c r="G36" s="146">
        <v>1</v>
      </c>
      <c r="H36" s="113">
        <v>1</v>
      </c>
      <c r="I36" s="65">
        <v>0.32141666666666668</v>
      </c>
      <c r="J36" s="66">
        <v>0.32141666666666668</v>
      </c>
    </row>
    <row r="37" spans="2:10" x14ac:dyDescent="0.2">
      <c r="B37" s="534" t="s">
        <v>24</v>
      </c>
      <c r="C37" s="535">
        <v>1</v>
      </c>
      <c r="D37" s="61" t="s">
        <v>109</v>
      </c>
      <c r="E37" s="536">
        <v>5</v>
      </c>
      <c r="F37" s="146">
        <v>1</v>
      </c>
      <c r="G37" s="146">
        <v>1</v>
      </c>
      <c r="H37" s="113">
        <v>5</v>
      </c>
      <c r="I37" s="65">
        <v>5.5099999999999996E-2</v>
      </c>
      <c r="J37" s="66">
        <v>0.27549999999999997</v>
      </c>
    </row>
    <row r="38" spans="2:10" x14ac:dyDescent="0.2">
      <c r="B38" s="100" t="s">
        <v>110</v>
      </c>
      <c r="C38" s="101"/>
      <c r="D38" s="102"/>
      <c r="E38" s="103"/>
      <c r="F38" s="104"/>
      <c r="G38" s="104"/>
      <c r="H38" s="105"/>
      <c r="I38" s="143"/>
      <c r="J38" s="637"/>
    </row>
    <row r="39" spans="2:10" s="35" customFormat="1" x14ac:dyDescent="0.2">
      <c r="B39" s="533" t="s">
        <v>79</v>
      </c>
      <c r="C39" s="227">
        <v>0.25</v>
      </c>
      <c r="D39" s="177"/>
      <c r="E39" s="348">
        <v>1</v>
      </c>
      <c r="F39" s="89">
        <v>1</v>
      </c>
      <c r="G39" s="89">
        <v>1</v>
      </c>
      <c r="H39" s="90">
        <v>1</v>
      </c>
      <c r="I39" s="179">
        <v>0.30275999999999997</v>
      </c>
      <c r="J39" s="180">
        <v>7.5689999999999993E-2</v>
      </c>
    </row>
    <row r="40" spans="2:10" s="35" customFormat="1" x14ac:dyDescent="0.2">
      <c r="B40" s="581" t="s">
        <v>80</v>
      </c>
      <c r="C40" s="227">
        <v>0.25</v>
      </c>
      <c r="D40" s="177" t="s">
        <v>111</v>
      </c>
      <c r="E40" s="348">
        <v>1</v>
      </c>
      <c r="F40" s="89">
        <v>2</v>
      </c>
      <c r="G40" s="89">
        <v>4</v>
      </c>
      <c r="H40" s="90">
        <v>8</v>
      </c>
      <c r="I40" s="179">
        <v>1.1759499999999998</v>
      </c>
      <c r="J40" s="180">
        <v>2.3518999999999997</v>
      </c>
    </row>
    <row r="41" spans="2:10" s="35" customFormat="1" ht="15" customHeight="1" x14ac:dyDescent="0.2">
      <c r="B41" s="572" t="s">
        <v>112</v>
      </c>
      <c r="C41" s="227">
        <v>0.25</v>
      </c>
      <c r="D41" s="177" t="s">
        <v>113</v>
      </c>
      <c r="E41" s="348">
        <v>4</v>
      </c>
      <c r="F41" s="89">
        <v>4</v>
      </c>
      <c r="G41" s="89">
        <v>4</v>
      </c>
      <c r="H41" s="90">
        <v>64</v>
      </c>
      <c r="I41" s="179">
        <v>0.25360499999999997</v>
      </c>
      <c r="J41" s="180">
        <v>4.0576799999999995</v>
      </c>
    </row>
    <row r="42" spans="2:10" s="34" customFormat="1" ht="15" customHeight="1" x14ac:dyDescent="0.2">
      <c r="B42" s="650" t="s">
        <v>114</v>
      </c>
      <c r="C42" s="555">
        <v>0.25</v>
      </c>
      <c r="D42" s="651" t="s">
        <v>115</v>
      </c>
      <c r="E42" s="216">
        <v>7</v>
      </c>
      <c r="F42" s="224">
        <v>1</v>
      </c>
      <c r="G42" s="224">
        <v>4</v>
      </c>
      <c r="H42" s="225">
        <v>28</v>
      </c>
      <c r="I42" s="219">
        <v>0.119625</v>
      </c>
      <c r="J42" s="220">
        <v>0.83737499999999998</v>
      </c>
    </row>
    <row r="43" spans="2:10" s="35" customFormat="1" ht="15" customHeight="1" x14ac:dyDescent="0.2">
      <c r="B43" s="573" t="s">
        <v>555</v>
      </c>
      <c r="C43" s="227">
        <v>0.25</v>
      </c>
      <c r="D43" s="177" t="s">
        <v>117</v>
      </c>
      <c r="E43" s="348">
        <v>1</v>
      </c>
      <c r="F43" s="89">
        <v>3</v>
      </c>
      <c r="G43" s="89">
        <v>4</v>
      </c>
      <c r="H43" s="90">
        <v>12</v>
      </c>
      <c r="I43" s="179">
        <v>0.9425</v>
      </c>
      <c r="J43" s="180">
        <v>2.8275000000000001</v>
      </c>
    </row>
    <row r="44" spans="2:10" x14ac:dyDescent="0.2">
      <c r="B44" s="541" t="s">
        <v>309</v>
      </c>
      <c r="C44" s="542"/>
      <c r="D44" s="543"/>
      <c r="E44" s="544"/>
      <c r="F44" s="542"/>
      <c r="G44" s="542"/>
      <c r="H44" s="105"/>
      <c r="I44" s="143"/>
      <c r="J44" s="637"/>
    </row>
    <row r="45" spans="2:10" x14ac:dyDescent="0.2">
      <c r="B45" s="552" t="s">
        <v>119</v>
      </c>
      <c r="C45" s="535">
        <v>1</v>
      </c>
      <c r="D45" s="61" t="s">
        <v>120</v>
      </c>
      <c r="E45" s="536">
        <v>1</v>
      </c>
      <c r="F45" s="146">
        <v>1</v>
      </c>
      <c r="G45" s="146">
        <v>1</v>
      </c>
      <c r="H45" s="113">
        <v>1</v>
      </c>
      <c r="I45" s="65">
        <v>0.84129000000000009</v>
      </c>
      <c r="J45" s="66">
        <v>0.84129000000000009</v>
      </c>
    </row>
    <row r="46" spans="2:10" x14ac:dyDescent="0.2">
      <c r="B46" s="553" t="s">
        <v>11</v>
      </c>
      <c r="C46" s="535">
        <v>1</v>
      </c>
      <c r="D46" s="61" t="s">
        <v>121</v>
      </c>
      <c r="E46" s="536">
        <v>1</v>
      </c>
      <c r="F46" s="146">
        <v>1</v>
      </c>
      <c r="G46" s="146">
        <v>1</v>
      </c>
      <c r="H46" s="113">
        <v>1</v>
      </c>
      <c r="I46" s="65">
        <v>7.2499999999999995E-2</v>
      </c>
      <c r="J46" s="66">
        <v>7.2499999999999995E-2</v>
      </c>
    </row>
    <row r="47" spans="2:10" ht="30" x14ac:dyDescent="0.2">
      <c r="B47" s="534" t="s">
        <v>89</v>
      </c>
      <c r="C47" s="535">
        <v>1</v>
      </c>
      <c r="D47" s="61" t="s">
        <v>570</v>
      </c>
      <c r="E47" s="536">
        <v>2</v>
      </c>
      <c r="F47" s="146">
        <v>3</v>
      </c>
      <c r="G47" s="146">
        <v>1</v>
      </c>
      <c r="H47" s="113">
        <v>6</v>
      </c>
      <c r="I47" s="65">
        <v>1.214375</v>
      </c>
      <c r="J47" s="66">
        <v>7.2862499999999999</v>
      </c>
    </row>
    <row r="48" spans="2:10" x14ac:dyDescent="0.2">
      <c r="B48" s="534" t="s">
        <v>551</v>
      </c>
      <c r="C48" s="535">
        <v>1</v>
      </c>
      <c r="D48" s="61" t="s">
        <v>310</v>
      </c>
      <c r="E48" s="536">
        <v>2</v>
      </c>
      <c r="F48" s="146">
        <v>1</v>
      </c>
      <c r="G48" s="146">
        <v>1</v>
      </c>
      <c r="H48" s="113">
        <v>2</v>
      </c>
      <c r="I48" s="65">
        <v>0.27332499999999998</v>
      </c>
      <c r="J48" s="66">
        <v>0.54664999999999997</v>
      </c>
    </row>
    <row r="49" spans="2:10" x14ac:dyDescent="0.2">
      <c r="B49" s="335" t="s">
        <v>501</v>
      </c>
      <c r="C49" s="69">
        <v>1</v>
      </c>
      <c r="D49" s="119" t="s">
        <v>30</v>
      </c>
      <c r="E49" s="120">
        <v>1</v>
      </c>
      <c r="F49" s="121">
        <v>4</v>
      </c>
      <c r="G49" s="121">
        <v>3</v>
      </c>
      <c r="H49" s="122">
        <v>12</v>
      </c>
      <c r="I49" s="73">
        <v>6.9599999999999992E-3</v>
      </c>
      <c r="J49" s="74">
        <v>8.3519999999999983E-2</v>
      </c>
    </row>
    <row r="50" spans="2:10" x14ac:dyDescent="0.2">
      <c r="B50" s="75" t="s">
        <v>193</v>
      </c>
      <c r="C50" s="76"/>
      <c r="D50" s="77"/>
      <c r="E50" s="78"/>
      <c r="F50" s="79"/>
      <c r="G50" s="79"/>
      <c r="H50" s="80"/>
      <c r="I50" s="81"/>
      <c r="J50" s="297">
        <v>30.69652129166667</v>
      </c>
    </row>
    <row r="51" spans="2:10" ht="30" x14ac:dyDescent="0.2">
      <c r="B51" s="652" t="s">
        <v>502</v>
      </c>
      <c r="C51" s="653" t="s">
        <v>124</v>
      </c>
      <c r="D51" s="653" t="s">
        <v>1</v>
      </c>
      <c r="E51" s="653"/>
      <c r="F51" s="57" t="s">
        <v>32</v>
      </c>
      <c r="G51" s="57" t="s">
        <v>519</v>
      </c>
      <c r="H51" s="57" t="s">
        <v>520</v>
      </c>
      <c r="I51" s="57" t="s">
        <v>424</v>
      </c>
      <c r="J51" s="58" t="s">
        <v>517</v>
      </c>
    </row>
    <row r="52" spans="2:10" s="35" customFormat="1" x14ac:dyDescent="0.2">
      <c r="B52" s="226" t="s">
        <v>33</v>
      </c>
      <c r="C52" s="86">
        <v>1</v>
      </c>
      <c r="D52" s="654" t="s">
        <v>311</v>
      </c>
      <c r="E52" s="654"/>
      <c r="F52" s="348">
        <v>120</v>
      </c>
      <c r="G52" s="89">
        <v>1</v>
      </c>
      <c r="H52" s="90">
        <v>120</v>
      </c>
      <c r="I52" s="91" t="s">
        <v>457</v>
      </c>
      <c r="J52" s="92" t="s">
        <v>457</v>
      </c>
    </row>
    <row r="53" spans="2:10" s="35" customFormat="1" ht="15" customHeight="1" x14ac:dyDescent="0.2">
      <c r="B53" s="655" t="s">
        <v>33</v>
      </c>
      <c r="C53" s="227">
        <v>1</v>
      </c>
      <c r="D53" s="87" t="s">
        <v>312</v>
      </c>
      <c r="E53" s="656"/>
      <c r="F53" s="88">
        <v>120</v>
      </c>
      <c r="G53" s="89">
        <v>1</v>
      </c>
      <c r="H53" s="90">
        <v>120</v>
      </c>
      <c r="I53" s="91" t="s">
        <v>457</v>
      </c>
      <c r="J53" s="92" t="s">
        <v>457</v>
      </c>
    </row>
    <row r="54" spans="2:10" s="35" customFormat="1" x14ac:dyDescent="0.2">
      <c r="B54" s="655" t="s">
        <v>37</v>
      </c>
      <c r="C54" s="227">
        <v>1</v>
      </c>
      <c r="D54" s="87" t="s">
        <v>313</v>
      </c>
      <c r="E54" s="656"/>
      <c r="F54" s="88">
        <v>120</v>
      </c>
      <c r="G54" s="89">
        <v>1</v>
      </c>
      <c r="H54" s="90">
        <v>120</v>
      </c>
      <c r="I54" s="91" t="s">
        <v>457</v>
      </c>
      <c r="J54" s="92" t="s">
        <v>457</v>
      </c>
    </row>
    <row r="55" spans="2:10" s="35" customFormat="1" ht="15" customHeight="1" x14ac:dyDescent="0.2">
      <c r="B55" s="655" t="s">
        <v>131</v>
      </c>
      <c r="C55" s="227">
        <v>0.5</v>
      </c>
      <c r="D55" s="87" t="s">
        <v>314</v>
      </c>
      <c r="E55" s="656"/>
      <c r="F55" s="348">
        <v>90</v>
      </c>
      <c r="G55" s="89">
        <v>1</v>
      </c>
      <c r="H55" s="90">
        <v>90</v>
      </c>
      <c r="I55" s="91" t="s">
        <v>457</v>
      </c>
      <c r="J55" s="92" t="s">
        <v>457</v>
      </c>
    </row>
    <row r="56" spans="2:10" s="35" customFormat="1" x14ac:dyDescent="0.2">
      <c r="B56" s="655" t="s">
        <v>33</v>
      </c>
      <c r="C56" s="227">
        <v>1</v>
      </c>
      <c r="D56" s="87" t="s">
        <v>135</v>
      </c>
      <c r="E56" s="656"/>
      <c r="F56" s="88">
        <v>30</v>
      </c>
      <c r="G56" s="89">
        <v>7</v>
      </c>
      <c r="H56" s="90">
        <v>210</v>
      </c>
      <c r="I56" s="91" t="s">
        <v>457</v>
      </c>
      <c r="J56" s="92" t="s">
        <v>457</v>
      </c>
    </row>
    <row r="57" spans="2:10" s="35" customFormat="1" x14ac:dyDescent="0.2">
      <c r="B57" s="657" t="s">
        <v>134</v>
      </c>
      <c r="C57" s="350">
        <v>1</v>
      </c>
      <c r="D57" s="658" t="s">
        <v>135</v>
      </c>
      <c r="E57" s="659"/>
      <c r="F57" s="326">
        <v>30</v>
      </c>
      <c r="G57" s="327">
        <v>7</v>
      </c>
      <c r="H57" s="328">
        <v>210</v>
      </c>
      <c r="I57" s="660" t="s">
        <v>457</v>
      </c>
      <c r="J57" s="661" t="s">
        <v>457</v>
      </c>
    </row>
    <row r="58" spans="2:10" ht="16" thickBot="1" x14ac:dyDescent="0.25">
      <c r="B58" s="313" t="s">
        <v>136</v>
      </c>
      <c r="C58" s="314">
        <v>1</v>
      </c>
      <c r="D58" s="315"/>
      <c r="E58" s="316"/>
      <c r="F58" s="316"/>
      <c r="G58" s="317">
        <v>7</v>
      </c>
      <c r="H58" s="318"/>
      <c r="I58" s="319">
        <v>0.5</v>
      </c>
      <c r="J58" s="320">
        <v>3.5</v>
      </c>
    </row>
    <row r="60" spans="2:10" x14ac:dyDescent="0.2">
      <c r="B60" s="1179" t="s">
        <v>525</v>
      </c>
      <c r="C60" s="1179"/>
      <c r="D60" s="1179"/>
      <c r="E60" s="1179"/>
      <c r="F60" s="1179"/>
      <c r="G60" s="1179"/>
      <c r="H60" s="1179"/>
      <c r="I60" s="1179"/>
      <c r="J60" s="1179"/>
    </row>
    <row r="61" spans="2:10" x14ac:dyDescent="0.2">
      <c r="B61" s="1197" t="s">
        <v>736</v>
      </c>
      <c r="C61" s="1197"/>
      <c r="D61" s="1197"/>
      <c r="E61" s="1197"/>
      <c r="F61" s="1197"/>
      <c r="G61" s="1197"/>
      <c r="H61" s="1197"/>
      <c r="I61" s="1197"/>
      <c r="J61" s="1197"/>
    </row>
    <row r="62" spans="2:10" x14ac:dyDescent="0.2">
      <c r="B62" s="1197"/>
      <c r="C62" s="1197"/>
      <c r="D62" s="1197"/>
      <c r="E62" s="1197"/>
      <c r="F62" s="1197"/>
      <c r="G62" s="1197"/>
      <c r="H62" s="1197"/>
      <c r="I62" s="1197"/>
      <c r="J62" s="1197"/>
    </row>
  </sheetData>
  <mergeCells count="4">
    <mergeCell ref="B1:J1"/>
    <mergeCell ref="B2:J2"/>
    <mergeCell ref="B60:J60"/>
    <mergeCell ref="B61:J62"/>
  </mergeCells>
  <hyperlinks>
    <hyperlink ref="E18" r:id="rId1" display="200mgs/L@ 20DPM "/>
    <hyperlink ref="E19" r:id="rId2" display="200mgs/L@ 20DPM "/>
  </hyperlinks>
  <pageMargins left="0.7" right="0.7" top="0.75" bottom="0.75" header="0.3" footer="0.3"/>
  <pageSetup scale="69" orientation="portrait" horizontalDpi="4294967293" verticalDpi="4294967293" r:id="rId3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76" t="s">
        <v>651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75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221" t="s">
        <v>97</v>
      </c>
      <c r="C4" s="609">
        <v>1</v>
      </c>
      <c r="D4" s="110" t="s">
        <v>171</v>
      </c>
      <c r="E4" s="610">
        <v>1</v>
      </c>
      <c r="F4" s="610">
        <v>1</v>
      </c>
      <c r="G4" s="146">
        <v>1</v>
      </c>
      <c r="H4" s="113">
        <v>1</v>
      </c>
      <c r="I4" s="65">
        <v>0.73949999999999994</v>
      </c>
      <c r="J4" s="66">
        <v>0.73949999999999994</v>
      </c>
    </row>
    <row r="5" spans="2:10" x14ac:dyDescent="0.2">
      <c r="B5" s="611" t="s">
        <v>99</v>
      </c>
      <c r="C5" s="609">
        <v>1</v>
      </c>
      <c r="D5" s="61" t="s">
        <v>100</v>
      </c>
      <c r="E5" s="610">
        <v>1</v>
      </c>
      <c r="F5" s="610">
        <v>1</v>
      </c>
      <c r="G5" s="146">
        <v>1</v>
      </c>
      <c r="H5" s="113">
        <v>1</v>
      </c>
      <c r="I5" s="65">
        <v>0.57999999999999996</v>
      </c>
      <c r="J5" s="66">
        <v>0.57999999999999996</v>
      </c>
    </row>
    <row r="6" spans="2:10" x14ac:dyDescent="0.2">
      <c r="B6" s="611" t="s">
        <v>144</v>
      </c>
      <c r="C6" s="609">
        <v>1</v>
      </c>
      <c r="D6" s="110" t="s">
        <v>172</v>
      </c>
      <c r="E6" s="612">
        <v>8</v>
      </c>
      <c r="F6" s="112">
        <v>1</v>
      </c>
      <c r="G6" s="146">
        <v>1</v>
      </c>
      <c r="H6" s="113">
        <v>8</v>
      </c>
      <c r="I6" s="65">
        <v>8.4534999999999999E-2</v>
      </c>
      <c r="J6" s="66">
        <v>0.67627999999999999</v>
      </c>
    </row>
    <row r="7" spans="2:10" x14ac:dyDescent="0.2">
      <c r="B7" s="613" t="s">
        <v>571</v>
      </c>
      <c r="C7" s="614"/>
      <c r="D7" s="615"/>
      <c r="E7" s="616"/>
      <c r="F7" s="616"/>
      <c r="G7" s="542"/>
      <c r="H7" s="105"/>
      <c r="I7" s="542"/>
      <c r="J7" s="585"/>
    </row>
    <row r="8" spans="2:10" x14ac:dyDescent="0.2">
      <c r="B8" s="534" t="s">
        <v>79</v>
      </c>
      <c r="C8" s="609">
        <v>1</v>
      </c>
      <c r="D8" s="617" t="s">
        <v>174</v>
      </c>
      <c r="E8" s="618">
        <v>1</v>
      </c>
      <c r="F8" s="146">
        <v>1</v>
      </c>
      <c r="G8" s="146">
        <v>1</v>
      </c>
      <c r="H8" s="113">
        <v>1</v>
      </c>
      <c r="I8" s="65">
        <v>0.30275999999999997</v>
      </c>
      <c r="J8" s="66">
        <v>0.30275999999999997</v>
      </c>
    </row>
    <row r="9" spans="2:10" ht="30" x14ac:dyDescent="0.2">
      <c r="B9" s="611" t="s">
        <v>89</v>
      </c>
      <c r="C9" s="609">
        <v>1</v>
      </c>
      <c r="D9" s="617" t="s">
        <v>175</v>
      </c>
      <c r="E9" s="146">
        <v>1</v>
      </c>
      <c r="F9" s="618">
        <v>1</v>
      </c>
      <c r="G9" s="146">
        <v>1</v>
      </c>
      <c r="H9" s="113">
        <v>1</v>
      </c>
      <c r="I9" s="65">
        <v>1.214375</v>
      </c>
      <c r="J9" s="66">
        <v>1.214375</v>
      </c>
    </row>
    <row r="10" spans="2:10" ht="30" x14ac:dyDescent="0.2">
      <c r="B10" s="67" t="s">
        <v>176</v>
      </c>
      <c r="C10" s="609">
        <v>1</v>
      </c>
      <c r="D10" s="617" t="s">
        <v>574</v>
      </c>
      <c r="E10" s="610">
        <v>0.25</v>
      </c>
      <c r="F10" s="610">
        <v>4</v>
      </c>
      <c r="G10" s="146">
        <v>1</v>
      </c>
      <c r="H10" s="113">
        <v>1</v>
      </c>
      <c r="I10" s="65">
        <v>7.2257849999999992</v>
      </c>
      <c r="J10" s="66">
        <v>7.2257849999999992</v>
      </c>
    </row>
    <row r="11" spans="2:10" x14ac:dyDescent="0.2">
      <c r="B11" s="613" t="s">
        <v>178</v>
      </c>
      <c r="C11" s="614"/>
      <c r="D11" s="615"/>
      <c r="E11" s="616"/>
      <c r="F11" s="616"/>
      <c r="G11" s="542"/>
      <c r="H11" s="105"/>
      <c r="I11" s="542"/>
      <c r="J11" s="585"/>
    </row>
    <row r="12" spans="2:10" s="35" customFormat="1" ht="30" x14ac:dyDescent="0.2">
      <c r="B12" s="619" t="s">
        <v>89</v>
      </c>
      <c r="C12" s="227">
        <v>0.2</v>
      </c>
      <c r="D12" s="177" t="s">
        <v>573</v>
      </c>
      <c r="E12" s="348">
        <v>4</v>
      </c>
      <c r="F12" s="89">
        <v>1</v>
      </c>
      <c r="G12" s="89">
        <v>1</v>
      </c>
      <c r="H12" s="90">
        <v>4</v>
      </c>
      <c r="I12" s="179">
        <v>1.214375</v>
      </c>
      <c r="J12" s="180">
        <v>0.97150000000000003</v>
      </c>
    </row>
    <row r="13" spans="2:10" s="35" customFormat="1" ht="30" x14ac:dyDescent="0.2">
      <c r="B13" s="619" t="s">
        <v>565</v>
      </c>
      <c r="C13" s="227">
        <v>0.2</v>
      </c>
      <c r="D13" s="620" t="s">
        <v>181</v>
      </c>
      <c r="E13" s="621">
        <v>1</v>
      </c>
      <c r="F13" s="621">
        <v>1</v>
      </c>
      <c r="G13" s="521">
        <v>1</v>
      </c>
      <c r="H13" s="90">
        <v>1</v>
      </c>
      <c r="I13" s="179">
        <v>1.5399</v>
      </c>
      <c r="J13" s="180">
        <v>0.30798000000000003</v>
      </c>
    </row>
    <row r="14" spans="2:10" s="35" customFormat="1" x14ac:dyDescent="0.2">
      <c r="B14" s="518" t="s">
        <v>182</v>
      </c>
      <c r="C14" s="227">
        <v>0.2</v>
      </c>
      <c r="D14" s="620" t="s">
        <v>183</v>
      </c>
      <c r="E14" s="621">
        <v>2</v>
      </c>
      <c r="F14" s="621">
        <v>1</v>
      </c>
      <c r="G14" s="521">
        <v>1</v>
      </c>
      <c r="H14" s="90">
        <v>2</v>
      </c>
      <c r="I14" s="179">
        <v>7.8445000000000001E-2</v>
      </c>
      <c r="J14" s="180">
        <v>3.1378000000000003E-2</v>
      </c>
    </row>
    <row r="15" spans="2:10" s="35" customFormat="1" ht="30" x14ac:dyDescent="0.2">
      <c r="B15" s="619" t="s">
        <v>565</v>
      </c>
      <c r="C15" s="227">
        <v>0.2</v>
      </c>
      <c r="D15" s="620" t="s">
        <v>184</v>
      </c>
      <c r="E15" s="621">
        <v>1</v>
      </c>
      <c r="F15" s="621">
        <v>1</v>
      </c>
      <c r="G15" s="521">
        <v>1</v>
      </c>
      <c r="H15" s="90">
        <v>1</v>
      </c>
      <c r="I15" s="179">
        <v>1.5399</v>
      </c>
      <c r="J15" s="180">
        <v>0.30798000000000003</v>
      </c>
    </row>
    <row r="16" spans="2:10" s="35" customFormat="1" ht="27" customHeight="1" x14ac:dyDescent="0.2">
      <c r="B16" s="572" t="s">
        <v>55</v>
      </c>
      <c r="C16" s="227">
        <v>0.2</v>
      </c>
      <c r="D16" s="620" t="s">
        <v>185</v>
      </c>
      <c r="E16" s="621">
        <v>1</v>
      </c>
      <c r="F16" s="621">
        <v>1</v>
      </c>
      <c r="G16" s="521">
        <v>1</v>
      </c>
      <c r="H16" s="90">
        <v>1</v>
      </c>
      <c r="I16" s="179">
        <v>0.53388999999999998</v>
      </c>
      <c r="J16" s="180">
        <v>0.106778</v>
      </c>
    </row>
    <row r="17" spans="2:10" s="35" customFormat="1" x14ac:dyDescent="0.2">
      <c r="B17" s="622" t="s">
        <v>11</v>
      </c>
      <c r="C17" s="227">
        <v>0.2</v>
      </c>
      <c r="D17" s="620" t="s">
        <v>186</v>
      </c>
      <c r="E17" s="621">
        <v>1</v>
      </c>
      <c r="F17" s="621">
        <v>1</v>
      </c>
      <c r="G17" s="521">
        <v>1</v>
      </c>
      <c r="H17" s="90">
        <v>1</v>
      </c>
      <c r="I17" s="179">
        <v>7.2499999999999995E-2</v>
      </c>
      <c r="J17" s="180">
        <v>1.4499999999999999E-2</v>
      </c>
    </row>
    <row r="18" spans="2:10" s="35" customFormat="1" ht="30" x14ac:dyDescent="0.2">
      <c r="B18" s="619" t="s">
        <v>565</v>
      </c>
      <c r="C18" s="227">
        <v>0.2</v>
      </c>
      <c r="D18" s="620" t="s">
        <v>187</v>
      </c>
      <c r="E18" s="621">
        <v>1</v>
      </c>
      <c r="F18" s="621">
        <v>1</v>
      </c>
      <c r="G18" s="521">
        <v>1</v>
      </c>
      <c r="H18" s="90">
        <v>1</v>
      </c>
      <c r="I18" s="179">
        <v>1.5399</v>
      </c>
      <c r="J18" s="180">
        <v>0.30798000000000003</v>
      </c>
    </row>
    <row r="19" spans="2:10" s="35" customFormat="1" x14ac:dyDescent="0.2">
      <c r="B19" s="518" t="s">
        <v>182</v>
      </c>
      <c r="C19" s="227">
        <v>0.2</v>
      </c>
      <c r="D19" s="620" t="s">
        <v>183</v>
      </c>
      <c r="E19" s="621">
        <v>2</v>
      </c>
      <c r="F19" s="621">
        <v>1</v>
      </c>
      <c r="G19" s="521">
        <v>1</v>
      </c>
      <c r="H19" s="90">
        <v>2</v>
      </c>
      <c r="I19" s="179">
        <v>7.8445000000000001E-2</v>
      </c>
      <c r="J19" s="180">
        <v>3.1378000000000003E-2</v>
      </c>
    </row>
    <row r="20" spans="2:10" s="35" customFormat="1" ht="45" x14ac:dyDescent="0.2">
      <c r="B20" s="619" t="s">
        <v>565</v>
      </c>
      <c r="C20" s="530">
        <v>0.1</v>
      </c>
      <c r="D20" s="620" t="s">
        <v>572</v>
      </c>
      <c r="E20" s="621">
        <v>1</v>
      </c>
      <c r="F20" s="621">
        <v>12</v>
      </c>
      <c r="G20" s="521">
        <v>1</v>
      </c>
      <c r="H20" s="90">
        <v>12</v>
      </c>
      <c r="I20" s="179">
        <v>1.5399</v>
      </c>
      <c r="J20" s="180">
        <v>1.8478800000000004</v>
      </c>
    </row>
    <row r="21" spans="2:10" s="35" customFormat="1" ht="30" x14ac:dyDescent="0.2">
      <c r="B21" s="572" t="s">
        <v>55</v>
      </c>
      <c r="C21" s="623">
        <v>0.1</v>
      </c>
      <c r="D21" s="620" t="s">
        <v>188</v>
      </c>
      <c r="E21" s="621">
        <v>1</v>
      </c>
      <c r="F21" s="621">
        <v>12</v>
      </c>
      <c r="G21" s="521">
        <v>1</v>
      </c>
      <c r="H21" s="90">
        <v>12</v>
      </c>
      <c r="I21" s="179">
        <v>0.53388999999999998</v>
      </c>
      <c r="J21" s="180">
        <v>0.64066800000000002</v>
      </c>
    </row>
    <row r="22" spans="2:10" s="35" customFormat="1" x14ac:dyDescent="0.2">
      <c r="B22" s="533" t="s">
        <v>189</v>
      </c>
      <c r="C22" s="227">
        <v>0.2</v>
      </c>
      <c r="D22" s="177" t="s">
        <v>704</v>
      </c>
      <c r="E22" s="348">
        <v>2</v>
      </c>
      <c r="F22" s="89">
        <v>1</v>
      </c>
      <c r="G22" s="89">
        <v>1</v>
      </c>
      <c r="H22" s="90">
        <v>2</v>
      </c>
      <c r="I22" s="179">
        <v>6.96</v>
      </c>
      <c r="J22" s="180">
        <v>2.7840000000000003</v>
      </c>
    </row>
    <row r="23" spans="2:10" s="35" customFormat="1" x14ac:dyDescent="0.2">
      <c r="B23" s="624" t="s">
        <v>193</v>
      </c>
      <c r="C23" s="625"/>
      <c r="D23" s="626"/>
      <c r="E23" s="627"/>
      <c r="F23" s="628"/>
      <c r="G23" s="628"/>
      <c r="H23" s="629"/>
      <c r="I23" s="630"/>
      <c r="J23" s="631">
        <v>18.090722000000003</v>
      </c>
    </row>
    <row r="24" spans="2:10" ht="30" x14ac:dyDescent="0.2">
      <c r="B24" s="55" t="s">
        <v>502</v>
      </c>
      <c r="C24" s="56" t="s">
        <v>124</v>
      </c>
      <c r="D24" s="56" t="s">
        <v>1</v>
      </c>
      <c r="E24" s="56"/>
      <c r="F24" s="57" t="s">
        <v>32</v>
      </c>
      <c r="G24" s="57" t="s">
        <v>519</v>
      </c>
      <c r="H24" s="57" t="s">
        <v>520</v>
      </c>
      <c r="I24" s="57" t="s">
        <v>424</v>
      </c>
      <c r="J24" s="58" t="s">
        <v>517</v>
      </c>
    </row>
    <row r="25" spans="2:10" x14ac:dyDescent="0.2">
      <c r="B25" s="195" t="s">
        <v>33</v>
      </c>
      <c r="C25" s="60">
        <v>1</v>
      </c>
      <c r="D25" s="193"/>
      <c r="E25" s="563"/>
      <c r="F25" s="111">
        <v>180</v>
      </c>
      <c r="G25" s="112">
        <v>5</v>
      </c>
      <c r="H25" s="113">
        <v>900</v>
      </c>
      <c r="I25" s="200" t="s">
        <v>457</v>
      </c>
      <c r="J25" s="201" t="s">
        <v>457</v>
      </c>
    </row>
    <row r="26" spans="2:10" x14ac:dyDescent="0.2">
      <c r="B26" s="195" t="s">
        <v>37</v>
      </c>
      <c r="C26" s="60">
        <v>1</v>
      </c>
      <c r="D26" s="193"/>
      <c r="E26" s="563"/>
      <c r="F26" s="111">
        <v>30</v>
      </c>
      <c r="G26" s="112">
        <v>5</v>
      </c>
      <c r="H26" s="113">
        <v>150</v>
      </c>
      <c r="I26" s="200" t="s">
        <v>457</v>
      </c>
      <c r="J26" s="201" t="s">
        <v>457</v>
      </c>
    </row>
    <row r="27" spans="2:10" x14ac:dyDescent="0.2">
      <c r="B27" s="196" t="s">
        <v>134</v>
      </c>
      <c r="C27" s="69">
        <v>1</v>
      </c>
      <c r="D27" s="594" t="s">
        <v>135</v>
      </c>
      <c r="E27" s="632"/>
      <c r="F27" s="120">
        <v>30</v>
      </c>
      <c r="G27" s="121">
        <v>5</v>
      </c>
      <c r="H27" s="122">
        <v>150</v>
      </c>
      <c r="I27" s="333" t="s">
        <v>457</v>
      </c>
      <c r="J27" s="334" t="s">
        <v>457</v>
      </c>
    </row>
    <row r="28" spans="2:10" ht="16" thickBot="1" x14ac:dyDescent="0.25">
      <c r="B28" s="313" t="s">
        <v>136</v>
      </c>
      <c r="C28" s="314">
        <v>1</v>
      </c>
      <c r="D28" s="315"/>
      <c r="E28" s="316"/>
      <c r="F28" s="316"/>
      <c r="G28" s="317">
        <v>5</v>
      </c>
      <c r="H28" s="318"/>
      <c r="I28" s="319">
        <v>0.5</v>
      </c>
      <c r="J28" s="320">
        <v>2.5</v>
      </c>
    </row>
    <row r="30" spans="2:10" s="34" customFormat="1" ht="15" customHeight="1" x14ac:dyDescent="0.2">
      <c r="B30" s="1179" t="s">
        <v>525</v>
      </c>
      <c r="C30" s="1179"/>
      <c r="D30" s="1179"/>
      <c r="E30" s="1179"/>
      <c r="F30" s="1179"/>
      <c r="G30" s="1179"/>
      <c r="H30" s="1179"/>
      <c r="I30" s="1179"/>
      <c r="J30" s="1179"/>
    </row>
    <row r="31" spans="2:10" ht="15" customHeight="1" x14ac:dyDescent="0.2">
      <c r="B31" s="1179" t="s">
        <v>737</v>
      </c>
      <c r="C31" s="1179"/>
      <c r="D31" s="1179"/>
      <c r="E31" s="1179"/>
      <c r="F31" s="1179"/>
      <c r="G31" s="1179"/>
      <c r="H31" s="1179"/>
      <c r="I31" s="1179"/>
      <c r="J31" s="1179"/>
    </row>
    <row r="32" spans="2:10" ht="15" customHeight="1" x14ac:dyDescent="0.2">
      <c r="B32" s="1179"/>
      <c r="C32" s="1179"/>
      <c r="D32" s="1179"/>
      <c r="E32" s="1179"/>
      <c r="F32" s="1179"/>
      <c r="G32" s="1179"/>
      <c r="H32" s="1179"/>
      <c r="I32" s="1179"/>
      <c r="J32" s="1179"/>
    </row>
    <row r="33" spans="2:10" ht="15" customHeight="1" x14ac:dyDescent="0.2">
      <c r="B33" s="1179"/>
      <c r="C33" s="1179"/>
      <c r="D33" s="1179"/>
      <c r="E33" s="1179"/>
      <c r="F33" s="1179"/>
      <c r="G33" s="1179"/>
      <c r="H33" s="1179"/>
      <c r="I33" s="1179"/>
      <c r="J33" s="1179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4">
    <mergeCell ref="B1:J1"/>
    <mergeCell ref="B2:J2"/>
    <mergeCell ref="B30:J30"/>
    <mergeCell ref="B31:J3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652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584" t="s">
        <v>324</v>
      </c>
      <c r="C4" s="101"/>
      <c r="D4" s="102"/>
      <c r="E4" s="103"/>
      <c r="F4" s="104"/>
      <c r="G4" s="104"/>
      <c r="H4" s="105"/>
      <c r="I4" s="364"/>
      <c r="J4" s="603"/>
    </row>
    <row r="5" spans="1:10" s="30" customFormat="1" x14ac:dyDescent="0.2">
      <c r="A5" s="35"/>
      <c r="B5" s="85" t="s">
        <v>5</v>
      </c>
      <c r="C5" s="227">
        <v>1</v>
      </c>
      <c r="D5" s="177" t="s">
        <v>6</v>
      </c>
      <c r="E5" s="521">
        <v>1</v>
      </c>
      <c r="F5" s="521">
        <v>1</v>
      </c>
      <c r="G5" s="521">
        <v>1</v>
      </c>
      <c r="H5" s="90">
        <v>1</v>
      </c>
      <c r="I5" s="179">
        <v>0.39150000000000001</v>
      </c>
      <c r="J5" s="180">
        <v>0.39150000000000001</v>
      </c>
    </row>
    <row r="6" spans="1:10" s="30" customFormat="1" x14ac:dyDescent="0.2">
      <c r="A6" s="35"/>
      <c r="B6" s="572" t="s">
        <v>112</v>
      </c>
      <c r="C6" s="227">
        <v>1</v>
      </c>
      <c r="D6" s="177" t="s">
        <v>113</v>
      </c>
      <c r="E6" s="348">
        <v>4</v>
      </c>
      <c r="F6" s="89">
        <v>4</v>
      </c>
      <c r="G6" s="89">
        <v>4</v>
      </c>
      <c r="H6" s="90">
        <v>64</v>
      </c>
      <c r="I6" s="179">
        <v>0.25360499999999997</v>
      </c>
      <c r="J6" s="180">
        <v>16.230719999999998</v>
      </c>
    </row>
    <row r="7" spans="1:10" s="30" customFormat="1" x14ac:dyDescent="0.2">
      <c r="A7" s="35"/>
      <c r="B7" s="518" t="s">
        <v>579</v>
      </c>
      <c r="C7" s="227">
        <v>1</v>
      </c>
      <c r="D7" s="177" t="s">
        <v>325</v>
      </c>
      <c r="E7" s="348">
        <v>4</v>
      </c>
      <c r="F7" s="89">
        <v>4</v>
      </c>
      <c r="G7" s="89">
        <v>4</v>
      </c>
      <c r="H7" s="90">
        <v>64</v>
      </c>
      <c r="I7" s="179">
        <v>8.8594999999999993E-2</v>
      </c>
      <c r="J7" s="180">
        <v>5.6700799999999996</v>
      </c>
    </row>
    <row r="8" spans="1:10" s="30" customFormat="1" x14ac:dyDescent="0.2">
      <c r="A8" s="35"/>
      <c r="B8" s="85" t="s">
        <v>114</v>
      </c>
      <c r="C8" s="227">
        <v>1</v>
      </c>
      <c r="D8" s="177" t="s">
        <v>326</v>
      </c>
      <c r="E8" s="348">
        <v>1</v>
      </c>
      <c r="F8" s="89">
        <v>4</v>
      </c>
      <c r="G8" s="89">
        <v>3</v>
      </c>
      <c r="H8" s="90">
        <v>12</v>
      </c>
      <c r="I8" s="179">
        <v>0.119625</v>
      </c>
      <c r="J8" s="180">
        <v>1.4355</v>
      </c>
    </row>
    <row r="9" spans="1:10" s="30" customFormat="1" x14ac:dyDescent="0.2">
      <c r="A9" s="35"/>
      <c r="B9" s="85" t="s">
        <v>11</v>
      </c>
      <c r="C9" s="227">
        <v>1</v>
      </c>
      <c r="D9" s="177" t="s">
        <v>266</v>
      </c>
      <c r="E9" s="520">
        <v>1</v>
      </c>
      <c r="F9" s="521">
        <v>4</v>
      </c>
      <c r="G9" s="521">
        <v>3</v>
      </c>
      <c r="H9" s="90">
        <v>12</v>
      </c>
      <c r="I9" s="179">
        <v>7.2499999999999995E-2</v>
      </c>
      <c r="J9" s="180">
        <v>0.86999999999999988</v>
      </c>
    </row>
    <row r="10" spans="1:10" s="30" customFormat="1" x14ac:dyDescent="0.2">
      <c r="A10" s="35"/>
      <c r="B10" s="573" t="s">
        <v>578</v>
      </c>
      <c r="C10" s="227">
        <v>1</v>
      </c>
      <c r="D10" s="177" t="s">
        <v>117</v>
      </c>
      <c r="E10" s="348">
        <v>1</v>
      </c>
      <c r="F10" s="89">
        <v>3</v>
      </c>
      <c r="G10" s="89">
        <v>4</v>
      </c>
      <c r="H10" s="90">
        <v>12</v>
      </c>
      <c r="I10" s="179">
        <v>0.9425</v>
      </c>
      <c r="J10" s="180">
        <v>11.31</v>
      </c>
    </row>
    <row r="11" spans="1:10" s="30" customFormat="1" x14ac:dyDescent="0.2">
      <c r="A11" s="35"/>
      <c r="B11" s="573" t="s">
        <v>80</v>
      </c>
      <c r="C11" s="227">
        <v>1</v>
      </c>
      <c r="D11" s="177" t="s">
        <v>575</v>
      </c>
      <c r="E11" s="348">
        <v>2</v>
      </c>
      <c r="F11" s="89">
        <v>3</v>
      </c>
      <c r="G11" s="89">
        <v>4</v>
      </c>
      <c r="H11" s="90">
        <v>24</v>
      </c>
      <c r="I11" s="179">
        <v>1.1759499999999998</v>
      </c>
      <c r="J11" s="180">
        <v>28.222799999999996</v>
      </c>
    </row>
    <row r="12" spans="1:10" s="30" customFormat="1" x14ac:dyDescent="0.2">
      <c r="A12" s="35"/>
      <c r="B12" s="572" t="s">
        <v>79</v>
      </c>
      <c r="C12" s="566">
        <v>1</v>
      </c>
      <c r="D12" s="583"/>
      <c r="E12" s="582">
        <v>1</v>
      </c>
      <c r="F12" s="583">
        <v>1</v>
      </c>
      <c r="G12" s="583">
        <v>1</v>
      </c>
      <c r="H12" s="90">
        <v>1</v>
      </c>
      <c r="I12" s="179">
        <v>0.30275999999999997</v>
      </c>
      <c r="J12" s="180">
        <v>0.30275999999999997</v>
      </c>
    </row>
    <row r="13" spans="1:10" s="30" customFormat="1" ht="30" x14ac:dyDescent="0.2">
      <c r="A13" s="35"/>
      <c r="B13" s="85" t="s">
        <v>547</v>
      </c>
      <c r="C13" s="227">
        <v>1</v>
      </c>
      <c r="D13" s="177" t="s">
        <v>327</v>
      </c>
      <c r="E13" s="348">
        <v>2</v>
      </c>
      <c r="F13" s="89">
        <v>3</v>
      </c>
      <c r="G13" s="89">
        <v>3</v>
      </c>
      <c r="H13" s="90">
        <v>18</v>
      </c>
      <c r="I13" s="179">
        <v>2.5085E-2</v>
      </c>
      <c r="J13" s="180">
        <v>0.45152999999999999</v>
      </c>
    </row>
    <row r="14" spans="1:10" s="30" customFormat="1" x14ac:dyDescent="0.2">
      <c r="A14" s="35"/>
      <c r="B14" s="580" t="s">
        <v>82</v>
      </c>
      <c r="C14" s="227">
        <v>1</v>
      </c>
      <c r="D14" s="177" t="s">
        <v>328</v>
      </c>
      <c r="E14" s="348">
        <v>1</v>
      </c>
      <c r="F14" s="89">
        <v>1</v>
      </c>
      <c r="G14" s="89">
        <v>1</v>
      </c>
      <c r="H14" s="90">
        <v>1</v>
      </c>
      <c r="I14" s="179">
        <v>2.9942499999999997E-2</v>
      </c>
      <c r="J14" s="180">
        <v>2.9942499999999997E-2</v>
      </c>
    </row>
    <row r="15" spans="1:10" s="30" customFormat="1" x14ac:dyDescent="0.2">
      <c r="A15" s="35"/>
      <c r="B15" s="580" t="s">
        <v>329</v>
      </c>
      <c r="C15" s="227">
        <v>1</v>
      </c>
      <c r="D15" s="177" t="s">
        <v>576</v>
      </c>
      <c r="E15" s="348">
        <v>1</v>
      </c>
      <c r="F15" s="89">
        <v>1</v>
      </c>
      <c r="G15" s="89">
        <v>1</v>
      </c>
      <c r="H15" s="90">
        <v>1</v>
      </c>
      <c r="I15" s="179">
        <v>1.45</v>
      </c>
      <c r="J15" s="180">
        <v>1.45</v>
      </c>
    </row>
    <row r="16" spans="1:10" s="30" customFormat="1" x14ac:dyDescent="0.2">
      <c r="A16" s="35"/>
      <c r="B16" s="85" t="s">
        <v>97</v>
      </c>
      <c r="C16" s="227">
        <v>1</v>
      </c>
      <c r="D16" s="177" t="s">
        <v>171</v>
      </c>
      <c r="E16" s="348">
        <v>1</v>
      </c>
      <c r="F16" s="89">
        <v>1</v>
      </c>
      <c r="G16" s="89">
        <v>1</v>
      </c>
      <c r="H16" s="90">
        <v>1</v>
      </c>
      <c r="I16" s="179">
        <v>0.73949999999999994</v>
      </c>
      <c r="J16" s="180">
        <v>0.73949999999999994</v>
      </c>
    </row>
    <row r="17" spans="1:10" s="30" customFormat="1" x14ac:dyDescent="0.2">
      <c r="A17" s="35"/>
      <c r="B17" s="85" t="s">
        <v>99</v>
      </c>
      <c r="C17" s="227">
        <v>1</v>
      </c>
      <c r="D17" s="523" t="s">
        <v>100</v>
      </c>
      <c r="E17" s="568">
        <v>1</v>
      </c>
      <c r="F17" s="521">
        <v>1</v>
      </c>
      <c r="G17" s="521">
        <v>1</v>
      </c>
      <c r="H17" s="90">
        <v>1</v>
      </c>
      <c r="I17" s="179">
        <v>0.57999999999999996</v>
      </c>
      <c r="J17" s="180">
        <v>0.57999999999999996</v>
      </c>
    </row>
    <row r="18" spans="1:10" s="30" customFormat="1" x14ac:dyDescent="0.2">
      <c r="A18" s="35"/>
      <c r="B18" s="533" t="s">
        <v>189</v>
      </c>
      <c r="C18" s="227">
        <v>0.25</v>
      </c>
      <c r="D18" s="177" t="s">
        <v>577</v>
      </c>
      <c r="E18" s="348">
        <v>1.5</v>
      </c>
      <c r="F18" s="89">
        <v>1</v>
      </c>
      <c r="G18" s="89">
        <v>1</v>
      </c>
      <c r="H18" s="604">
        <v>1.5</v>
      </c>
      <c r="I18" s="179">
        <v>6.96</v>
      </c>
      <c r="J18" s="180">
        <v>2.61</v>
      </c>
    </row>
    <row r="19" spans="1:10" x14ac:dyDescent="0.2">
      <c r="B19" s="584" t="s">
        <v>28</v>
      </c>
      <c r="C19" s="605"/>
      <c r="D19" s="606"/>
      <c r="E19" s="607"/>
      <c r="F19" s="364"/>
      <c r="G19" s="364"/>
      <c r="H19" s="608"/>
      <c r="I19" s="364"/>
      <c r="J19" s="603"/>
    </row>
    <row r="20" spans="1:10" x14ac:dyDescent="0.2">
      <c r="B20" s="335" t="s">
        <v>501</v>
      </c>
      <c r="C20" s="69">
        <v>1</v>
      </c>
      <c r="D20" s="119" t="s">
        <v>30</v>
      </c>
      <c r="E20" s="120">
        <v>1</v>
      </c>
      <c r="F20" s="121">
        <v>4</v>
      </c>
      <c r="G20" s="121">
        <v>2</v>
      </c>
      <c r="H20" s="122">
        <v>8</v>
      </c>
      <c r="I20" s="73">
        <v>6.9599999999999992E-3</v>
      </c>
      <c r="J20" s="74">
        <v>5.5679999999999993E-2</v>
      </c>
    </row>
    <row r="21" spans="1:10" x14ac:dyDescent="0.2">
      <c r="B21" s="75" t="s">
        <v>193</v>
      </c>
      <c r="C21" s="76"/>
      <c r="D21" s="77"/>
      <c r="E21" s="78"/>
      <c r="F21" s="79"/>
      <c r="G21" s="79"/>
      <c r="H21" s="80"/>
      <c r="I21" s="81"/>
      <c r="J21" s="297">
        <v>70.35001250000002</v>
      </c>
    </row>
    <row r="22" spans="1:10" ht="30" x14ac:dyDescent="0.2">
      <c r="B22" s="298" t="s">
        <v>502</v>
      </c>
      <c r="C22" s="299" t="s">
        <v>124</v>
      </c>
      <c r="D22" s="299" t="s">
        <v>1</v>
      </c>
      <c r="E22" s="299"/>
      <c r="F22" s="57" t="s">
        <v>32</v>
      </c>
      <c r="G22" s="57" t="s">
        <v>519</v>
      </c>
      <c r="H22" s="57" t="s">
        <v>520</v>
      </c>
      <c r="I22" s="57" t="s">
        <v>424</v>
      </c>
      <c r="J22" s="58" t="s">
        <v>517</v>
      </c>
    </row>
    <row r="23" spans="1:10" x14ac:dyDescent="0.2">
      <c r="B23" s="108" t="s">
        <v>33</v>
      </c>
      <c r="C23" s="60">
        <v>1</v>
      </c>
      <c r="D23" s="331"/>
      <c r="E23" s="331"/>
      <c r="F23" s="166">
        <v>120</v>
      </c>
      <c r="G23" s="166">
        <v>1</v>
      </c>
      <c r="H23" s="113">
        <v>120</v>
      </c>
      <c r="I23" s="200" t="s">
        <v>457</v>
      </c>
      <c r="J23" s="201" t="s">
        <v>457</v>
      </c>
    </row>
    <row r="24" spans="1:10" x14ac:dyDescent="0.2">
      <c r="B24" s="196" t="s">
        <v>134</v>
      </c>
      <c r="C24" s="69">
        <v>1</v>
      </c>
      <c r="D24" s="594" t="s">
        <v>135</v>
      </c>
      <c r="E24" s="120">
        <v>30</v>
      </c>
      <c r="F24" s="121">
        <v>1</v>
      </c>
      <c r="G24" s="121">
        <v>5</v>
      </c>
      <c r="H24" s="122">
        <v>150</v>
      </c>
      <c r="I24" s="333" t="s">
        <v>457</v>
      </c>
      <c r="J24" s="334" t="s">
        <v>457</v>
      </c>
    </row>
    <row r="25" spans="1:10" ht="16" thickBot="1" x14ac:dyDescent="0.25">
      <c r="B25" s="313" t="s">
        <v>136</v>
      </c>
      <c r="C25" s="314">
        <v>1</v>
      </c>
      <c r="D25" s="315"/>
      <c r="E25" s="316"/>
      <c r="F25" s="316"/>
      <c r="G25" s="317">
        <v>5</v>
      </c>
      <c r="H25" s="318"/>
      <c r="I25" s="319">
        <v>0.5</v>
      </c>
      <c r="J25" s="320">
        <v>2.5</v>
      </c>
    </row>
    <row r="27" spans="1:10" x14ac:dyDescent="0.2">
      <c r="B27" s="1179" t="s">
        <v>525</v>
      </c>
      <c r="C27" s="1179"/>
      <c r="D27" s="1179"/>
      <c r="E27" s="1179"/>
      <c r="F27" s="1179"/>
      <c r="G27" s="1179"/>
      <c r="H27" s="1179"/>
      <c r="I27" s="1179"/>
      <c r="J27" s="1179"/>
    </row>
    <row r="28" spans="1:10" x14ac:dyDescent="0.2">
      <c r="B28" s="1198" t="s">
        <v>560</v>
      </c>
      <c r="C28" s="1198"/>
      <c r="D28" s="1198"/>
      <c r="E28" s="1198"/>
      <c r="F28" s="1198"/>
      <c r="G28" s="1198"/>
      <c r="H28" s="1198"/>
      <c r="I28" s="1198"/>
      <c r="J28" s="1198"/>
    </row>
    <row r="30" spans="1:10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27:J27"/>
    <mergeCell ref="B28:J28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653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s="30" customFormat="1" x14ac:dyDescent="0.2">
      <c r="A4" s="35"/>
      <c r="B4" s="85" t="s">
        <v>5</v>
      </c>
      <c r="C4" s="227">
        <v>1</v>
      </c>
      <c r="D4" s="177" t="s">
        <v>6</v>
      </c>
      <c r="E4" s="521">
        <v>1</v>
      </c>
      <c r="F4" s="521">
        <v>4</v>
      </c>
      <c r="G4" s="521">
        <v>1</v>
      </c>
      <c r="H4" s="90">
        <v>4</v>
      </c>
      <c r="I4" s="179">
        <v>0.39150000000000001</v>
      </c>
      <c r="J4" s="180">
        <v>1.5660000000000001</v>
      </c>
    </row>
    <row r="5" spans="1:10" s="30" customFormat="1" x14ac:dyDescent="0.2">
      <c r="A5" s="35"/>
      <c r="B5" s="565" t="s">
        <v>163</v>
      </c>
      <c r="C5" s="227">
        <v>1</v>
      </c>
      <c r="D5" s="177" t="s">
        <v>276</v>
      </c>
      <c r="E5" s="348">
        <v>1</v>
      </c>
      <c r="F5" s="89">
        <v>1</v>
      </c>
      <c r="G5" s="89">
        <v>1</v>
      </c>
      <c r="H5" s="90">
        <v>1</v>
      </c>
      <c r="I5" s="179">
        <v>0.27332499999999998</v>
      </c>
      <c r="J5" s="180">
        <v>0.27332499999999998</v>
      </c>
    </row>
    <row r="6" spans="1:10" s="30" customFormat="1" x14ac:dyDescent="0.2">
      <c r="A6" s="35"/>
      <c r="B6" s="85" t="s">
        <v>11</v>
      </c>
      <c r="C6" s="227">
        <v>1</v>
      </c>
      <c r="D6" s="523" t="s">
        <v>277</v>
      </c>
      <c r="E6" s="521">
        <v>1</v>
      </c>
      <c r="F6" s="521">
        <v>1</v>
      </c>
      <c r="G6" s="521">
        <v>1</v>
      </c>
      <c r="H6" s="90">
        <v>1</v>
      </c>
      <c r="I6" s="179">
        <v>7.2499999999999995E-2</v>
      </c>
      <c r="J6" s="180">
        <v>7.2499999999999995E-2</v>
      </c>
    </row>
    <row r="7" spans="1:10" s="30" customFormat="1" ht="30" x14ac:dyDescent="0.2">
      <c r="A7" s="35"/>
      <c r="B7" s="85" t="s">
        <v>89</v>
      </c>
      <c r="C7" s="566">
        <v>1</v>
      </c>
      <c r="D7" s="531" t="s">
        <v>278</v>
      </c>
      <c r="E7" s="532">
        <v>2</v>
      </c>
      <c r="F7" s="532">
        <v>1</v>
      </c>
      <c r="G7" s="532">
        <v>1</v>
      </c>
      <c r="H7" s="90">
        <v>2</v>
      </c>
      <c r="I7" s="179">
        <v>1.214375</v>
      </c>
      <c r="J7" s="180">
        <v>2.42875</v>
      </c>
    </row>
    <row r="8" spans="1:10" s="30" customFormat="1" x14ac:dyDescent="0.2">
      <c r="A8" s="35"/>
      <c r="B8" s="533" t="s">
        <v>79</v>
      </c>
      <c r="C8" s="227">
        <v>1</v>
      </c>
      <c r="D8" s="523" t="s">
        <v>279</v>
      </c>
      <c r="E8" s="521">
        <v>1</v>
      </c>
      <c r="F8" s="521">
        <v>1</v>
      </c>
      <c r="G8" s="521">
        <v>1</v>
      </c>
      <c r="H8" s="90">
        <v>1</v>
      </c>
      <c r="I8" s="179">
        <v>0.30275999999999997</v>
      </c>
      <c r="J8" s="180">
        <v>0.30275999999999997</v>
      </c>
    </row>
    <row r="9" spans="1:10" s="30" customFormat="1" x14ac:dyDescent="0.2">
      <c r="A9" s="35"/>
      <c r="B9" s="567" t="s">
        <v>280</v>
      </c>
      <c r="C9" s="86">
        <v>0.25</v>
      </c>
      <c r="D9" s="136" t="s">
        <v>281</v>
      </c>
      <c r="E9" s="135">
        <v>2</v>
      </c>
      <c r="F9" s="136">
        <v>1</v>
      </c>
      <c r="G9" s="136">
        <v>1</v>
      </c>
      <c r="H9" s="137">
        <v>2</v>
      </c>
      <c r="I9" s="179">
        <v>15</v>
      </c>
      <c r="J9" s="180">
        <v>7.5</v>
      </c>
    </row>
    <row r="10" spans="1:10" s="30" customFormat="1" x14ac:dyDescent="0.2">
      <c r="A10" s="35"/>
      <c r="B10" s="85" t="s">
        <v>97</v>
      </c>
      <c r="C10" s="227">
        <v>1</v>
      </c>
      <c r="D10" s="177" t="s">
        <v>171</v>
      </c>
      <c r="E10" s="348">
        <v>1</v>
      </c>
      <c r="F10" s="89">
        <v>1</v>
      </c>
      <c r="G10" s="89">
        <v>1</v>
      </c>
      <c r="H10" s="90">
        <v>1</v>
      </c>
      <c r="I10" s="179">
        <v>0.73949999999999994</v>
      </c>
      <c r="J10" s="180">
        <v>0.73949999999999994</v>
      </c>
    </row>
    <row r="11" spans="1:10" s="30" customFormat="1" x14ac:dyDescent="0.2">
      <c r="A11" s="35"/>
      <c r="B11" s="85" t="s">
        <v>99</v>
      </c>
      <c r="C11" s="227">
        <v>1</v>
      </c>
      <c r="D11" s="523" t="s">
        <v>100</v>
      </c>
      <c r="E11" s="568">
        <v>1</v>
      </c>
      <c r="F11" s="521">
        <v>1</v>
      </c>
      <c r="G11" s="521">
        <v>1</v>
      </c>
      <c r="H11" s="90">
        <v>1</v>
      </c>
      <c r="I11" s="179">
        <v>0.57999999999999996</v>
      </c>
      <c r="J11" s="180">
        <v>0.57999999999999996</v>
      </c>
    </row>
    <row r="12" spans="1:10" s="30" customFormat="1" x14ac:dyDescent="0.2">
      <c r="A12" s="35"/>
      <c r="B12" s="569" t="s">
        <v>331</v>
      </c>
      <c r="C12" s="525"/>
      <c r="D12" s="526"/>
      <c r="E12" s="525"/>
      <c r="F12" s="525"/>
      <c r="G12" s="525"/>
      <c r="H12" s="525"/>
      <c r="I12" s="570"/>
      <c r="J12" s="571"/>
    </row>
    <row r="13" spans="1:10" s="30" customFormat="1" x14ac:dyDescent="0.2">
      <c r="A13" s="35"/>
      <c r="B13" s="565" t="s">
        <v>551</v>
      </c>
      <c r="C13" s="227">
        <v>0.5</v>
      </c>
      <c r="D13" s="177" t="s">
        <v>332</v>
      </c>
      <c r="E13" s="520">
        <v>2</v>
      </c>
      <c r="F13" s="521">
        <v>3</v>
      </c>
      <c r="G13" s="521">
        <v>1</v>
      </c>
      <c r="H13" s="90">
        <v>6</v>
      </c>
      <c r="I13" s="179">
        <v>0.27332499999999998</v>
      </c>
      <c r="J13" s="180">
        <v>0.8199749999999999</v>
      </c>
    </row>
    <row r="14" spans="1:10" s="30" customFormat="1" ht="30" x14ac:dyDescent="0.2">
      <c r="A14" s="35"/>
      <c r="B14" s="85" t="s">
        <v>89</v>
      </c>
      <c r="C14" s="227">
        <v>0.5</v>
      </c>
      <c r="D14" s="531" t="s">
        <v>333</v>
      </c>
      <c r="E14" s="520">
        <v>2</v>
      </c>
      <c r="F14" s="521">
        <v>3</v>
      </c>
      <c r="G14" s="521">
        <v>1</v>
      </c>
      <c r="H14" s="90">
        <v>6</v>
      </c>
      <c r="I14" s="179">
        <v>1.214375</v>
      </c>
      <c r="J14" s="180">
        <v>3.6431249999999999</v>
      </c>
    </row>
    <row r="15" spans="1:10" s="30" customFormat="1" x14ac:dyDescent="0.2">
      <c r="A15" s="35"/>
      <c r="B15" s="569" t="s">
        <v>334</v>
      </c>
      <c r="C15" s="525"/>
      <c r="D15" s="526"/>
      <c r="E15" s="525"/>
      <c r="F15" s="525"/>
      <c r="G15" s="525"/>
      <c r="H15" s="525"/>
      <c r="I15" s="570"/>
      <c r="J15" s="571"/>
    </row>
    <row r="16" spans="1:10" s="30" customFormat="1" ht="15" customHeight="1" x14ac:dyDescent="0.2">
      <c r="A16" s="35"/>
      <c r="B16" s="533" t="s">
        <v>102</v>
      </c>
      <c r="C16" s="519">
        <v>0.5</v>
      </c>
      <c r="D16" s="523" t="s">
        <v>7</v>
      </c>
      <c r="E16" s="520">
        <v>2</v>
      </c>
      <c r="F16" s="521">
        <v>1</v>
      </c>
      <c r="G16" s="521">
        <v>1</v>
      </c>
      <c r="H16" s="90">
        <v>2</v>
      </c>
      <c r="I16" s="179">
        <v>2.8274999999999998E-2</v>
      </c>
      <c r="J16" s="180">
        <v>2.8274999999999998E-2</v>
      </c>
    </row>
    <row r="17" spans="1:10" s="30" customFormat="1" ht="15" customHeight="1" x14ac:dyDescent="0.2">
      <c r="A17" s="35"/>
      <c r="B17" s="533" t="s">
        <v>8</v>
      </c>
      <c r="C17" s="519">
        <v>0.5</v>
      </c>
      <c r="D17" s="523" t="s">
        <v>317</v>
      </c>
      <c r="E17" s="520">
        <v>1</v>
      </c>
      <c r="F17" s="521">
        <v>1</v>
      </c>
      <c r="G17" s="521">
        <v>1</v>
      </c>
      <c r="H17" s="90">
        <v>1</v>
      </c>
      <c r="I17" s="179">
        <v>0.17327499999999998</v>
      </c>
      <c r="J17" s="180">
        <v>8.6637499999999992E-2</v>
      </c>
    </row>
    <row r="18" spans="1:10" s="30" customFormat="1" x14ac:dyDescent="0.2">
      <c r="A18" s="35"/>
      <c r="B18" s="85" t="s">
        <v>564</v>
      </c>
      <c r="C18" s="519">
        <v>0.5</v>
      </c>
      <c r="D18" s="523" t="s">
        <v>14</v>
      </c>
      <c r="E18" s="520">
        <v>1</v>
      </c>
      <c r="F18" s="521">
        <v>1</v>
      </c>
      <c r="G18" s="521">
        <v>1</v>
      </c>
      <c r="H18" s="90">
        <v>1</v>
      </c>
      <c r="I18" s="179">
        <v>0.18095999999999998</v>
      </c>
      <c r="J18" s="180">
        <v>9.0479999999999991E-2</v>
      </c>
    </row>
    <row r="19" spans="1:10" s="30" customFormat="1" x14ac:dyDescent="0.2">
      <c r="A19" s="35"/>
      <c r="B19" s="572" t="s">
        <v>561</v>
      </c>
      <c r="C19" s="519">
        <v>0.5</v>
      </c>
      <c r="D19" s="523" t="s">
        <v>17</v>
      </c>
      <c r="E19" s="520">
        <v>1</v>
      </c>
      <c r="F19" s="521">
        <v>1</v>
      </c>
      <c r="G19" s="521">
        <v>1</v>
      </c>
      <c r="H19" s="90">
        <v>1</v>
      </c>
      <c r="I19" s="179">
        <v>1.74725</v>
      </c>
      <c r="J19" s="180">
        <v>0.87362499999999998</v>
      </c>
    </row>
    <row r="20" spans="1:10" s="30" customFormat="1" x14ac:dyDescent="0.2">
      <c r="A20" s="35"/>
      <c r="B20" s="85" t="s">
        <v>11</v>
      </c>
      <c r="C20" s="519">
        <v>0.5</v>
      </c>
      <c r="D20" s="177" t="s">
        <v>245</v>
      </c>
      <c r="E20" s="520">
        <v>1</v>
      </c>
      <c r="F20" s="521">
        <v>1</v>
      </c>
      <c r="G20" s="521">
        <v>1</v>
      </c>
      <c r="H20" s="90">
        <v>1</v>
      </c>
      <c r="I20" s="179">
        <v>7.2499999999999995E-2</v>
      </c>
      <c r="J20" s="180">
        <v>3.6249999999999998E-2</v>
      </c>
    </row>
    <row r="21" spans="1:10" s="30" customFormat="1" x14ac:dyDescent="0.2">
      <c r="A21" s="35"/>
      <c r="B21" s="85" t="s">
        <v>119</v>
      </c>
      <c r="C21" s="519">
        <v>0.5</v>
      </c>
      <c r="D21" s="523" t="s">
        <v>17</v>
      </c>
      <c r="E21" s="520">
        <v>1</v>
      </c>
      <c r="F21" s="521">
        <v>1</v>
      </c>
      <c r="G21" s="521">
        <v>1</v>
      </c>
      <c r="H21" s="90">
        <v>1</v>
      </c>
      <c r="I21" s="179">
        <v>0.84129000000000009</v>
      </c>
      <c r="J21" s="180">
        <v>0.42064500000000005</v>
      </c>
    </row>
    <row r="22" spans="1:10" s="30" customFormat="1" x14ac:dyDescent="0.2">
      <c r="A22" s="35"/>
      <c r="B22" s="85" t="s">
        <v>11</v>
      </c>
      <c r="C22" s="519">
        <v>0.5</v>
      </c>
      <c r="D22" s="523" t="s">
        <v>121</v>
      </c>
      <c r="E22" s="520">
        <v>1</v>
      </c>
      <c r="F22" s="521">
        <v>1</v>
      </c>
      <c r="G22" s="521">
        <v>1</v>
      </c>
      <c r="H22" s="90">
        <v>1</v>
      </c>
      <c r="I22" s="179">
        <v>7.2499999999999995E-2</v>
      </c>
      <c r="J22" s="180">
        <v>3.6249999999999998E-2</v>
      </c>
    </row>
    <row r="23" spans="1:10" s="30" customFormat="1" x14ac:dyDescent="0.2">
      <c r="A23" s="35"/>
      <c r="B23" s="85" t="s">
        <v>500</v>
      </c>
      <c r="C23" s="519">
        <v>0.5</v>
      </c>
      <c r="D23" s="523" t="s">
        <v>334</v>
      </c>
      <c r="E23" s="520">
        <v>2</v>
      </c>
      <c r="F23" s="521">
        <v>1</v>
      </c>
      <c r="G23" s="521">
        <v>1</v>
      </c>
      <c r="H23" s="90">
        <v>2</v>
      </c>
      <c r="I23" s="179">
        <v>1.0149999999999999</v>
      </c>
      <c r="J23" s="180">
        <v>1.0149999999999999</v>
      </c>
    </row>
    <row r="24" spans="1:10" s="30" customFormat="1" x14ac:dyDescent="0.2">
      <c r="A24" s="35"/>
      <c r="B24" s="85" t="s">
        <v>335</v>
      </c>
      <c r="C24" s="519">
        <v>0.5</v>
      </c>
      <c r="D24" s="523" t="s">
        <v>334</v>
      </c>
      <c r="E24" s="520">
        <v>1</v>
      </c>
      <c r="F24" s="521">
        <v>1</v>
      </c>
      <c r="G24" s="521">
        <v>1</v>
      </c>
      <c r="H24" s="90">
        <v>1</v>
      </c>
      <c r="I24" s="179">
        <v>0.6283333333333333</v>
      </c>
      <c r="J24" s="180">
        <v>0.31416666666666665</v>
      </c>
    </row>
    <row r="25" spans="1:10" s="30" customFormat="1" x14ac:dyDescent="0.2">
      <c r="A25" s="35"/>
      <c r="B25" s="569" t="s">
        <v>293</v>
      </c>
      <c r="C25" s="525"/>
      <c r="D25" s="526"/>
      <c r="E25" s="525"/>
      <c r="F25" s="525"/>
      <c r="G25" s="525"/>
      <c r="H25" s="525"/>
      <c r="I25" s="570"/>
      <c r="J25" s="571"/>
    </row>
    <row r="26" spans="1:10" s="30" customFormat="1" x14ac:dyDescent="0.2">
      <c r="A26" s="35"/>
      <c r="B26" s="533" t="s">
        <v>79</v>
      </c>
      <c r="C26" s="227">
        <v>0.1</v>
      </c>
      <c r="D26" s="531"/>
      <c r="E26" s="348">
        <v>1</v>
      </c>
      <c r="F26" s="89">
        <v>1</v>
      </c>
      <c r="G26" s="89">
        <v>1</v>
      </c>
      <c r="H26" s="90">
        <v>1</v>
      </c>
      <c r="I26" s="179">
        <v>0.30275999999999997</v>
      </c>
      <c r="J26" s="180">
        <v>3.0275999999999997E-2</v>
      </c>
    </row>
    <row r="27" spans="1:10" s="30" customFormat="1" x14ac:dyDescent="0.2">
      <c r="A27" s="35"/>
      <c r="B27" s="85" t="s">
        <v>80</v>
      </c>
      <c r="C27" s="227">
        <v>0.1</v>
      </c>
      <c r="D27" s="177" t="s">
        <v>336</v>
      </c>
      <c r="E27" s="348">
        <v>1</v>
      </c>
      <c r="F27" s="89">
        <v>2</v>
      </c>
      <c r="G27" s="89">
        <v>4</v>
      </c>
      <c r="H27" s="90">
        <v>8</v>
      </c>
      <c r="I27" s="179">
        <v>1.1759499999999998</v>
      </c>
      <c r="J27" s="180">
        <v>0.94075999999999993</v>
      </c>
    </row>
    <row r="28" spans="1:10" s="30" customFormat="1" x14ac:dyDescent="0.2">
      <c r="A28" s="35"/>
      <c r="B28" s="572" t="s">
        <v>112</v>
      </c>
      <c r="C28" s="227">
        <v>0.1</v>
      </c>
      <c r="D28" s="177" t="s">
        <v>113</v>
      </c>
      <c r="E28" s="348">
        <v>4</v>
      </c>
      <c r="F28" s="89">
        <v>4</v>
      </c>
      <c r="G28" s="89">
        <v>4</v>
      </c>
      <c r="H28" s="90">
        <v>64</v>
      </c>
      <c r="I28" s="179">
        <v>0.25360499999999997</v>
      </c>
      <c r="J28" s="180">
        <v>1.6230719999999998</v>
      </c>
    </row>
    <row r="29" spans="1:10" s="30" customFormat="1" ht="15" customHeight="1" x14ac:dyDescent="0.2">
      <c r="A29" s="35"/>
      <c r="B29" s="518" t="s">
        <v>579</v>
      </c>
      <c r="C29" s="227">
        <v>0.1</v>
      </c>
      <c r="D29" s="177" t="s">
        <v>325</v>
      </c>
      <c r="E29" s="348">
        <v>4</v>
      </c>
      <c r="F29" s="89">
        <v>4</v>
      </c>
      <c r="G29" s="89">
        <v>4</v>
      </c>
      <c r="H29" s="90">
        <v>64</v>
      </c>
      <c r="I29" s="179">
        <v>8.8594999999999993E-2</v>
      </c>
      <c r="J29" s="180">
        <v>0.56700799999999996</v>
      </c>
    </row>
    <row r="30" spans="1:10" s="30" customFormat="1" ht="15" customHeight="1" x14ac:dyDescent="0.2">
      <c r="A30" s="35"/>
      <c r="B30" s="85" t="s">
        <v>114</v>
      </c>
      <c r="C30" s="227">
        <v>0.1</v>
      </c>
      <c r="D30" s="177" t="s">
        <v>326</v>
      </c>
      <c r="E30" s="348">
        <v>1</v>
      </c>
      <c r="F30" s="89">
        <v>4</v>
      </c>
      <c r="G30" s="89">
        <v>3</v>
      </c>
      <c r="H30" s="90">
        <v>12</v>
      </c>
      <c r="I30" s="179">
        <v>0.119625</v>
      </c>
      <c r="J30" s="180">
        <v>0.14355000000000001</v>
      </c>
    </row>
    <row r="31" spans="1:10" s="30" customFormat="1" x14ac:dyDescent="0.2">
      <c r="A31" s="35"/>
      <c r="B31" s="573" t="s">
        <v>578</v>
      </c>
      <c r="C31" s="227">
        <v>0.1</v>
      </c>
      <c r="D31" s="177" t="s">
        <v>117</v>
      </c>
      <c r="E31" s="348">
        <v>1</v>
      </c>
      <c r="F31" s="89">
        <v>3</v>
      </c>
      <c r="G31" s="89">
        <v>4</v>
      </c>
      <c r="H31" s="90">
        <v>12</v>
      </c>
      <c r="I31" s="179">
        <v>0.9425</v>
      </c>
      <c r="J31" s="180">
        <v>1.1310000000000002</v>
      </c>
    </row>
    <row r="32" spans="1:10" s="30" customFormat="1" x14ac:dyDescent="0.2">
      <c r="A32" s="35"/>
      <c r="B32" s="574" t="s">
        <v>282</v>
      </c>
      <c r="C32" s="575"/>
      <c r="D32" s="576"/>
      <c r="E32" s="577"/>
      <c r="F32" s="570"/>
      <c r="G32" s="570"/>
      <c r="H32" s="578"/>
      <c r="I32" s="570"/>
      <c r="J32" s="571"/>
    </row>
    <row r="33" spans="1:10" s="30" customFormat="1" ht="30" x14ac:dyDescent="0.2">
      <c r="A33" s="35"/>
      <c r="B33" s="579" t="s">
        <v>89</v>
      </c>
      <c r="C33" s="566">
        <v>1</v>
      </c>
      <c r="D33" s="531" t="s">
        <v>278</v>
      </c>
      <c r="E33" s="532">
        <v>1</v>
      </c>
      <c r="F33" s="532">
        <v>4</v>
      </c>
      <c r="G33" s="532">
        <v>2</v>
      </c>
      <c r="H33" s="88">
        <v>8</v>
      </c>
      <c r="I33" s="179">
        <v>1.214375</v>
      </c>
      <c r="J33" s="180">
        <v>9.7149999999999999</v>
      </c>
    </row>
    <row r="34" spans="1:10" s="30" customFormat="1" x14ac:dyDescent="0.2">
      <c r="A34" s="35"/>
      <c r="B34" s="580" t="s">
        <v>82</v>
      </c>
      <c r="C34" s="227">
        <v>1</v>
      </c>
      <c r="D34" s="177" t="s">
        <v>208</v>
      </c>
      <c r="E34" s="348">
        <v>1</v>
      </c>
      <c r="F34" s="89">
        <v>1</v>
      </c>
      <c r="G34" s="89">
        <v>1</v>
      </c>
      <c r="H34" s="90">
        <v>1</v>
      </c>
      <c r="I34" s="179">
        <v>2.9942499999999997E-2</v>
      </c>
      <c r="J34" s="180">
        <v>2.9942499999999997E-2</v>
      </c>
    </row>
    <row r="35" spans="1:10" s="30" customFormat="1" x14ac:dyDescent="0.2">
      <c r="A35" s="35"/>
      <c r="B35" s="581" t="s">
        <v>337</v>
      </c>
      <c r="C35" s="566">
        <v>1</v>
      </c>
      <c r="D35" s="87" t="s">
        <v>283</v>
      </c>
      <c r="E35" s="582">
        <v>1</v>
      </c>
      <c r="F35" s="583">
        <v>1</v>
      </c>
      <c r="G35" s="583">
        <v>1</v>
      </c>
      <c r="H35" s="90">
        <v>1</v>
      </c>
      <c r="I35" s="179">
        <v>0.64785999999999999</v>
      </c>
      <c r="J35" s="180">
        <v>0.64785999999999999</v>
      </c>
    </row>
    <row r="36" spans="1:10" s="30" customFormat="1" x14ac:dyDescent="0.2">
      <c r="A36" s="35"/>
      <c r="B36" s="85" t="s">
        <v>284</v>
      </c>
      <c r="C36" s="227">
        <v>0.25</v>
      </c>
      <c r="D36" s="177" t="s">
        <v>285</v>
      </c>
      <c r="E36" s="348">
        <v>1</v>
      </c>
      <c r="F36" s="89">
        <v>1</v>
      </c>
      <c r="G36" s="89">
        <v>1</v>
      </c>
      <c r="H36" s="90">
        <v>1</v>
      </c>
      <c r="I36" s="179">
        <v>5.2924999999999993E-2</v>
      </c>
      <c r="J36" s="180">
        <v>1.3231249999999998E-2</v>
      </c>
    </row>
    <row r="37" spans="1:10" x14ac:dyDescent="0.2">
      <c r="B37" s="584" t="s">
        <v>286</v>
      </c>
      <c r="C37" s="101"/>
      <c r="D37" s="102"/>
      <c r="E37" s="103"/>
      <c r="F37" s="104"/>
      <c r="G37" s="104"/>
      <c r="H37" s="105"/>
      <c r="I37" s="104"/>
      <c r="J37" s="585"/>
    </row>
    <row r="38" spans="1:10" ht="30" x14ac:dyDescent="0.2">
      <c r="B38" s="108" t="s">
        <v>216</v>
      </c>
      <c r="C38" s="60">
        <v>0.25</v>
      </c>
      <c r="D38" s="110" t="s">
        <v>287</v>
      </c>
      <c r="E38" s="111">
        <v>2</v>
      </c>
      <c r="F38" s="112">
        <v>1</v>
      </c>
      <c r="G38" s="112">
        <v>90</v>
      </c>
      <c r="H38" s="113">
        <v>180</v>
      </c>
      <c r="I38" s="65">
        <v>4.64E-3</v>
      </c>
      <c r="J38" s="66">
        <v>0.20880000000000001</v>
      </c>
    </row>
    <row r="39" spans="1:10" ht="30" x14ac:dyDescent="0.2">
      <c r="B39" s="108" t="s">
        <v>216</v>
      </c>
      <c r="C39" s="60">
        <v>0.25</v>
      </c>
      <c r="D39" s="110" t="s">
        <v>288</v>
      </c>
      <c r="E39" s="111">
        <v>1</v>
      </c>
      <c r="F39" s="112">
        <v>1</v>
      </c>
      <c r="G39" s="112">
        <v>180</v>
      </c>
      <c r="H39" s="113">
        <v>180</v>
      </c>
      <c r="I39" s="65">
        <v>4.64E-3</v>
      </c>
      <c r="J39" s="66">
        <v>0.20880000000000001</v>
      </c>
    </row>
    <row r="40" spans="1:10" x14ac:dyDescent="0.2">
      <c r="B40" s="584" t="s">
        <v>289</v>
      </c>
      <c r="C40" s="101"/>
      <c r="D40" s="102"/>
      <c r="E40" s="103"/>
      <c r="F40" s="104"/>
      <c r="G40" s="104"/>
      <c r="H40" s="105"/>
      <c r="I40" s="104"/>
      <c r="J40" s="585"/>
    </row>
    <row r="41" spans="1:10" ht="30" x14ac:dyDescent="0.2">
      <c r="B41" s="117" t="s">
        <v>216</v>
      </c>
      <c r="C41" s="69">
        <v>0.75</v>
      </c>
      <c r="D41" s="119" t="s">
        <v>290</v>
      </c>
      <c r="E41" s="120">
        <v>1</v>
      </c>
      <c r="F41" s="121">
        <v>1</v>
      </c>
      <c r="G41" s="121">
        <v>180</v>
      </c>
      <c r="H41" s="122">
        <v>180</v>
      </c>
      <c r="I41" s="73">
        <v>4.64E-3</v>
      </c>
      <c r="J41" s="74">
        <v>0.62639999999999996</v>
      </c>
    </row>
    <row r="42" spans="1:10" s="33" customFormat="1" ht="27" customHeight="1" x14ac:dyDescent="0.2">
      <c r="A42" s="34"/>
      <c r="B42" s="586" t="s">
        <v>193</v>
      </c>
      <c r="C42" s="587"/>
      <c r="D42" s="588"/>
      <c r="E42" s="589"/>
      <c r="F42" s="590"/>
      <c r="G42" s="590"/>
      <c r="H42" s="591"/>
      <c r="I42" s="592"/>
      <c r="J42" s="593">
        <v>36.712963916666652</v>
      </c>
    </row>
    <row r="43" spans="1:10" ht="30" x14ac:dyDescent="0.2">
      <c r="B43" s="298" t="s">
        <v>502</v>
      </c>
      <c r="C43" s="299" t="s">
        <v>124</v>
      </c>
      <c r="D43" s="299" t="s">
        <v>1</v>
      </c>
      <c r="E43" s="299"/>
      <c r="F43" s="57" t="s">
        <v>32</v>
      </c>
      <c r="G43" s="57" t="s">
        <v>519</v>
      </c>
      <c r="H43" s="57" t="s">
        <v>520</v>
      </c>
      <c r="I43" s="57" t="s">
        <v>424</v>
      </c>
      <c r="J43" s="58" t="s">
        <v>517</v>
      </c>
    </row>
    <row r="44" spans="1:10" x14ac:dyDescent="0.2">
      <c r="B44" s="195" t="s">
        <v>134</v>
      </c>
      <c r="C44" s="60">
        <v>1</v>
      </c>
      <c r="D44" s="193" t="s">
        <v>135</v>
      </c>
      <c r="E44" s="111">
        <v>30</v>
      </c>
      <c r="F44" s="112">
        <v>1</v>
      </c>
      <c r="G44" s="112">
        <v>7</v>
      </c>
      <c r="H44" s="113">
        <v>210</v>
      </c>
      <c r="I44" s="200" t="s">
        <v>457</v>
      </c>
      <c r="J44" s="201" t="s">
        <v>457</v>
      </c>
    </row>
    <row r="45" spans="1:10" x14ac:dyDescent="0.2">
      <c r="B45" s="195" t="s">
        <v>33</v>
      </c>
      <c r="C45" s="60">
        <v>1</v>
      </c>
      <c r="D45" s="193" t="s">
        <v>338</v>
      </c>
      <c r="E45" s="166">
        <v>60</v>
      </c>
      <c r="F45" s="112">
        <v>1</v>
      </c>
      <c r="G45" s="112">
        <v>1</v>
      </c>
      <c r="H45" s="113">
        <v>60</v>
      </c>
      <c r="I45" s="200" t="s">
        <v>457</v>
      </c>
      <c r="J45" s="201" t="s">
        <v>457</v>
      </c>
    </row>
    <row r="46" spans="1:10" ht="30" x14ac:dyDescent="0.2">
      <c r="B46" s="195" t="s">
        <v>37</v>
      </c>
      <c r="C46" s="60">
        <v>1</v>
      </c>
      <c r="D46" s="193" t="s">
        <v>339</v>
      </c>
      <c r="E46" s="166">
        <v>90</v>
      </c>
      <c r="F46" s="112">
        <v>1</v>
      </c>
      <c r="G46" s="112">
        <v>1</v>
      </c>
      <c r="H46" s="113">
        <v>90</v>
      </c>
      <c r="I46" s="200" t="s">
        <v>457</v>
      </c>
      <c r="J46" s="201" t="s">
        <v>457</v>
      </c>
    </row>
    <row r="47" spans="1:10" x14ac:dyDescent="0.2">
      <c r="B47" s="195" t="s">
        <v>131</v>
      </c>
      <c r="C47" s="60">
        <v>1</v>
      </c>
      <c r="D47" s="193"/>
      <c r="E47" s="111">
        <v>60</v>
      </c>
      <c r="F47" s="112">
        <v>1</v>
      </c>
      <c r="G47" s="112">
        <v>1</v>
      </c>
      <c r="H47" s="113">
        <v>60</v>
      </c>
      <c r="I47" s="200" t="s">
        <v>457</v>
      </c>
      <c r="J47" s="201" t="s">
        <v>457</v>
      </c>
    </row>
    <row r="48" spans="1:10" x14ac:dyDescent="0.2">
      <c r="B48" s="196" t="s">
        <v>340</v>
      </c>
      <c r="C48" s="69">
        <v>1</v>
      </c>
      <c r="D48" s="594" t="s">
        <v>341</v>
      </c>
      <c r="E48" s="169">
        <v>15</v>
      </c>
      <c r="F48" s="121">
        <v>1</v>
      </c>
      <c r="G48" s="121">
        <v>1</v>
      </c>
      <c r="H48" s="122">
        <v>15</v>
      </c>
      <c r="I48" s="333" t="s">
        <v>457</v>
      </c>
      <c r="J48" s="334" t="s">
        <v>457</v>
      </c>
    </row>
    <row r="49" spans="2:10" ht="16" thickBot="1" x14ac:dyDescent="0.25">
      <c r="B49" s="595" t="s">
        <v>136</v>
      </c>
      <c r="C49" s="596">
        <v>1</v>
      </c>
      <c r="D49" s="597"/>
      <c r="E49" s="598"/>
      <c r="F49" s="598"/>
      <c r="G49" s="599">
        <v>5</v>
      </c>
      <c r="H49" s="600"/>
      <c r="I49" s="601">
        <v>0.5</v>
      </c>
      <c r="J49" s="602">
        <v>2.5</v>
      </c>
    </row>
    <row r="51" spans="2:10" x14ac:dyDescent="0.2">
      <c r="B51" s="1179" t="s">
        <v>525</v>
      </c>
      <c r="C51" s="1179"/>
      <c r="D51" s="1179"/>
      <c r="E51" s="1179"/>
      <c r="F51" s="1179"/>
      <c r="G51" s="1179"/>
      <c r="H51" s="1179"/>
      <c r="I51" s="1179"/>
      <c r="J51" s="1179"/>
    </row>
    <row r="52" spans="2:10" x14ac:dyDescent="0.2">
      <c r="B52" s="1179" t="s">
        <v>580</v>
      </c>
      <c r="C52" s="1179"/>
      <c r="D52" s="1179"/>
      <c r="E52" s="1179"/>
      <c r="F52" s="1179"/>
      <c r="G52" s="1179"/>
      <c r="H52" s="1179"/>
      <c r="I52" s="1179"/>
      <c r="J52" s="1179"/>
    </row>
    <row r="53" spans="2:10" x14ac:dyDescent="0.2">
      <c r="B53" s="1179"/>
      <c r="C53" s="1179"/>
      <c r="D53" s="1179"/>
      <c r="E53" s="1179"/>
      <c r="F53" s="1179"/>
      <c r="G53" s="1179"/>
      <c r="H53" s="1179"/>
      <c r="I53" s="1179"/>
      <c r="J53" s="1179"/>
    </row>
  </sheetData>
  <mergeCells count="4">
    <mergeCell ref="B1:J1"/>
    <mergeCell ref="B2:J2"/>
    <mergeCell ref="B51:J51"/>
    <mergeCell ref="B52:J5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654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192" t="s">
        <v>54</v>
      </c>
      <c r="C4" s="109">
        <v>1</v>
      </c>
      <c r="D4" s="193"/>
      <c r="E4" s="111">
        <v>1</v>
      </c>
      <c r="F4" s="194">
        <v>1</v>
      </c>
      <c r="G4" s="194">
        <v>4</v>
      </c>
      <c r="H4" s="166">
        <v>4</v>
      </c>
      <c r="I4" s="65">
        <v>7.9605000000000009E-2</v>
      </c>
      <c r="J4" s="66">
        <v>0.31842000000000004</v>
      </c>
    </row>
    <row r="5" spans="1:10" ht="30" x14ac:dyDescent="0.2">
      <c r="B5" s="68" t="s">
        <v>216</v>
      </c>
      <c r="C5" s="118">
        <v>1</v>
      </c>
      <c r="D5" s="561" t="s">
        <v>219</v>
      </c>
      <c r="E5" s="120">
        <v>1</v>
      </c>
      <c r="F5" s="121">
        <v>3</v>
      </c>
      <c r="G5" s="121">
        <v>30</v>
      </c>
      <c r="H5" s="122">
        <v>90</v>
      </c>
      <c r="I5" s="562">
        <v>4.64E-3</v>
      </c>
      <c r="J5" s="74">
        <v>0.41760000000000003</v>
      </c>
    </row>
    <row r="6" spans="1:10" x14ac:dyDescent="0.2">
      <c r="B6" s="75" t="s">
        <v>193</v>
      </c>
      <c r="C6" s="76"/>
      <c r="D6" s="77"/>
      <c r="E6" s="78"/>
      <c r="F6" s="79"/>
      <c r="G6" s="79"/>
      <c r="H6" s="80"/>
      <c r="I6" s="81"/>
      <c r="J6" s="297">
        <v>0.73602000000000012</v>
      </c>
    </row>
    <row r="7" spans="1:10" ht="39" customHeight="1" x14ac:dyDescent="0.2">
      <c r="B7" s="298" t="s">
        <v>502</v>
      </c>
      <c r="C7" s="299" t="s">
        <v>124</v>
      </c>
      <c r="D7" s="299" t="s">
        <v>1</v>
      </c>
      <c r="E7" s="299"/>
      <c r="F7" s="57" t="s">
        <v>32</v>
      </c>
      <c r="G7" s="57" t="s">
        <v>519</v>
      </c>
      <c r="H7" s="57" t="s">
        <v>520</v>
      </c>
      <c r="I7" s="57" t="s">
        <v>424</v>
      </c>
      <c r="J7" s="58" t="s">
        <v>517</v>
      </c>
    </row>
    <row r="8" spans="1:10" x14ac:dyDescent="0.2">
      <c r="B8" s="195" t="s">
        <v>71</v>
      </c>
      <c r="C8" s="535">
        <v>0.5</v>
      </c>
      <c r="D8" s="331"/>
      <c r="E8" s="563"/>
      <c r="F8" s="166">
        <v>15</v>
      </c>
      <c r="G8" s="112">
        <v>4</v>
      </c>
      <c r="H8" s="113">
        <v>60</v>
      </c>
      <c r="I8" s="200" t="s">
        <v>457</v>
      </c>
      <c r="J8" s="201" t="s">
        <v>457</v>
      </c>
    </row>
    <row r="9" spans="1:10" ht="16" thickBot="1" x14ac:dyDescent="0.25">
      <c r="B9" s="517" t="s">
        <v>33</v>
      </c>
      <c r="C9" s="564">
        <v>0.5</v>
      </c>
      <c r="D9" s="284"/>
      <c r="E9" s="352"/>
      <c r="F9" s="203">
        <v>15</v>
      </c>
      <c r="G9" s="205">
        <v>4</v>
      </c>
      <c r="H9" s="206">
        <v>60</v>
      </c>
      <c r="I9" s="98" t="s">
        <v>457</v>
      </c>
      <c r="J9" s="99" t="s">
        <v>457</v>
      </c>
    </row>
    <row r="11" spans="1:10" x14ac:dyDescent="0.2">
      <c r="B11" s="1179" t="s">
        <v>525</v>
      </c>
      <c r="C11" s="1179"/>
      <c r="D11" s="1179"/>
      <c r="E11" s="1179"/>
      <c r="F11" s="1179"/>
      <c r="G11" s="1179"/>
      <c r="H11" s="1179"/>
      <c r="I11" s="1179"/>
      <c r="J11" s="1179"/>
    </row>
    <row r="12" spans="1:10" ht="17.25" customHeight="1" x14ac:dyDescent="0.2">
      <c r="B12" s="1179" t="s">
        <v>723</v>
      </c>
      <c r="C12" s="1179"/>
      <c r="D12" s="1179"/>
      <c r="E12" s="1179"/>
      <c r="F12" s="1179"/>
      <c r="G12" s="1179"/>
      <c r="H12" s="1179"/>
      <c r="I12" s="1179"/>
      <c r="J12" s="117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11:J11"/>
    <mergeCell ref="B12:J1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655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342" t="s">
        <v>553</v>
      </c>
      <c r="C4" s="343">
        <v>1</v>
      </c>
      <c r="D4" s="332" t="s">
        <v>582</v>
      </c>
      <c r="E4" s="560">
        <v>1</v>
      </c>
      <c r="F4" s="560">
        <v>4</v>
      </c>
      <c r="G4" s="560">
        <v>10</v>
      </c>
      <c r="H4" s="122">
        <v>40</v>
      </c>
      <c r="I4" s="73">
        <v>5.6985000000000001E-2</v>
      </c>
      <c r="J4" s="74">
        <v>2.2793999999999999</v>
      </c>
    </row>
    <row r="5" spans="1:10" x14ac:dyDescent="0.2">
      <c r="B5" s="75" t="s">
        <v>193</v>
      </c>
      <c r="C5" s="76"/>
      <c r="D5" s="77"/>
      <c r="E5" s="78"/>
      <c r="F5" s="79"/>
      <c r="G5" s="79"/>
      <c r="H5" s="80"/>
      <c r="I5" s="81"/>
      <c r="J5" s="297">
        <v>2.2793999999999999</v>
      </c>
    </row>
    <row r="6" spans="1:10" ht="30" x14ac:dyDescent="0.2">
      <c r="B6" s="298" t="s">
        <v>502</v>
      </c>
      <c r="C6" s="299" t="s">
        <v>124</v>
      </c>
      <c r="D6" s="299" t="s">
        <v>1</v>
      </c>
      <c r="E6" s="299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1:10" ht="16" thickBot="1" x14ac:dyDescent="0.25">
      <c r="B7" s="336" t="s">
        <v>33</v>
      </c>
      <c r="C7" s="337">
        <v>1</v>
      </c>
      <c r="D7" s="284" t="s">
        <v>344</v>
      </c>
      <c r="E7" s="284"/>
      <c r="F7" s="203">
        <v>10</v>
      </c>
      <c r="G7" s="203">
        <v>2</v>
      </c>
      <c r="H7" s="206">
        <v>20</v>
      </c>
      <c r="I7" s="98" t="s">
        <v>457</v>
      </c>
      <c r="J7" s="99" t="s">
        <v>457</v>
      </c>
    </row>
    <row r="9" spans="1:10" x14ac:dyDescent="0.2">
      <c r="B9" s="1179" t="s">
        <v>525</v>
      </c>
      <c r="C9" s="1179"/>
      <c r="D9" s="1179"/>
      <c r="E9" s="1179"/>
      <c r="F9" s="1179"/>
      <c r="G9" s="1179"/>
      <c r="H9" s="1179"/>
      <c r="I9" s="1179"/>
      <c r="J9" s="1179"/>
    </row>
    <row r="10" spans="1:10" ht="16.5" customHeight="1" x14ac:dyDescent="0.2">
      <c r="B10" s="1199" t="s">
        <v>722</v>
      </c>
      <c r="C10" s="1199"/>
      <c r="D10" s="1199"/>
      <c r="E10" s="1199"/>
      <c r="F10" s="1199"/>
      <c r="G10" s="1199"/>
      <c r="H10" s="1199"/>
      <c r="I10" s="1199"/>
      <c r="J10" s="119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9:J9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656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s="30" customFormat="1" x14ac:dyDescent="0.2">
      <c r="A4" s="35"/>
      <c r="B4" s="226" t="s">
        <v>5</v>
      </c>
      <c r="C4" s="227">
        <v>1</v>
      </c>
      <c r="D4" s="177" t="s">
        <v>6</v>
      </c>
      <c r="E4" s="348">
        <v>1</v>
      </c>
      <c r="F4" s="89">
        <v>4</v>
      </c>
      <c r="G4" s="89">
        <v>1</v>
      </c>
      <c r="H4" s="90">
        <v>4</v>
      </c>
      <c r="I4" s="179">
        <v>0.39150000000000001</v>
      </c>
      <c r="J4" s="180">
        <v>1.5660000000000001</v>
      </c>
    </row>
    <row r="5" spans="1:10" s="30" customFormat="1" x14ac:dyDescent="0.2">
      <c r="A5" s="35"/>
      <c r="B5" s="518" t="s">
        <v>97</v>
      </c>
      <c r="C5" s="519">
        <v>1</v>
      </c>
      <c r="D5" s="177" t="s">
        <v>346</v>
      </c>
      <c r="E5" s="520">
        <v>1</v>
      </c>
      <c r="F5" s="521">
        <v>1</v>
      </c>
      <c r="G5" s="521">
        <v>1</v>
      </c>
      <c r="H5" s="90">
        <v>1</v>
      </c>
      <c r="I5" s="179">
        <v>0.73949999999999994</v>
      </c>
      <c r="J5" s="180">
        <v>0.73949999999999994</v>
      </c>
    </row>
    <row r="6" spans="1:10" s="30" customFormat="1" x14ac:dyDescent="0.2">
      <c r="A6" s="35"/>
      <c r="B6" s="522" t="s">
        <v>99</v>
      </c>
      <c r="C6" s="519">
        <v>1</v>
      </c>
      <c r="D6" s="523" t="s">
        <v>100</v>
      </c>
      <c r="E6" s="520">
        <v>1</v>
      </c>
      <c r="F6" s="521">
        <v>1</v>
      </c>
      <c r="G6" s="521">
        <v>1</v>
      </c>
      <c r="H6" s="90">
        <v>1</v>
      </c>
      <c r="I6" s="179">
        <v>0.57999999999999996</v>
      </c>
      <c r="J6" s="180">
        <v>0.57999999999999996</v>
      </c>
    </row>
    <row r="7" spans="1:10" s="30" customFormat="1" x14ac:dyDescent="0.2">
      <c r="A7" s="35"/>
      <c r="B7" s="524" t="s">
        <v>299</v>
      </c>
      <c r="C7" s="525"/>
      <c r="D7" s="526"/>
      <c r="E7" s="527"/>
      <c r="F7" s="525"/>
      <c r="G7" s="526"/>
      <c r="H7" s="527"/>
      <c r="I7" s="526"/>
      <c r="J7" s="528"/>
    </row>
    <row r="8" spans="1:10" s="30" customFormat="1" ht="30" x14ac:dyDescent="0.2">
      <c r="A8" s="35"/>
      <c r="B8" s="522" t="s">
        <v>89</v>
      </c>
      <c r="C8" s="519">
        <v>0.75</v>
      </c>
      <c r="D8" s="523" t="s">
        <v>300</v>
      </c>
      <c r="E8" s="520">
        <v>2</v>
      </c>
      <c r="F8" s="521">
        <v>1</v>
      </c>
      <c r="G8" s="521">
        <v>1</v>
      </c>
      <c r="H8" s="90">
        <v>2</v>
      </c>
      <c r="I8" s="179">
        <v>1.214375</v>
      </c>
      <c r="J8" s="180">
        <v>1.8215625</v>
      </c>
    </row>
    <row r="9" spans="1:10" s="30" customFormat="1" x14ac:dyDescent="0.2">
      <c r="A9" s="35"/>
      <c r="B9" s="522" t="s">
        <v>79</v>
      </c>
      <c r="C9" s="519">
        <v>0.75</v>
      </c>
      <c r="D9" s="523" t="s">
        <v>91</v>
      </c>
      <c r="E9" s="520">
        <v>1</v>
      </c>
      <c r="F9" s="521">
        <v>1</v>
      </c>
      <c r="G9" s="521">
        <v>1</v>
      </c>
      <c r="H9" s="90">
        <v>1</v>
      </c>
      <c r="I9" s="179">
        <v>0.30275999999999997</v>
      </c>
      <c r="J9" s="180">
        <v>0.22706999999999999</v>
      </c>
    </row>
    <row r="10" spans="1:10" s="30" customFormat="1" x14ac:dyDescent="0.2">
      <c r="A10" s="35"/>
      <c r="B10" s="522" t="s">
        <v>295</v>
      </c>
      <c r="C10" s="519">
        <v>0.75</v>
      </c>
      <c r="D10" s="523" t="s">
        <v>91</v>
      </c>
      <c r="E10" s="520">
        <v>1</v>
      </c>
      <c r="F10" s="521">
        <v>1</v>
      </c>
      <c r="G10" s="521">
        <v>1</v>
      </c>
      <c r="H10" s="90">
        <v>1</v>
      </c>
      <c r="I10" s="179">
        <v>0.20300000000000001</v>
      </c>
      <c r="J10" s="180">
        <v>0.15225</v>
      </c>
    </row>
    <row r="11" spans="1:10" s="30" customFormat="1" x14ac:dyDescent="0.2">
      <c r="A11" s="35"/>
      <c r="B11" s="522" t="s">
        <v>584</v>
      </c>
      <c r="C11" s="519">
        <v>0.75</v>
      </c>
      <c r="D11" s="523" t="s">
        <v>301</v>
      </c>
      <c r="E11" s="520">
        <v>1</v>
      </c>
      <c r="F11" s="521">
        <v>1</v>
      </c>
      <c r="G11" s="521">
        <v>1</v>
      </c>
      <c r="H11" s="90">
        <v>1</v>
      </c>
      <c r="I11" s="179">
        <v>0.53388999999999998</v>
      </c>
      <c r="J11" s="180">
        <v>0.40041749999999998</v>
      </c>
    </row>
    <row r="12" spans="1:10" s="30" customFormat="1" x14ac:dyDescent="0.2">
      <c r="A12" s="35"/>
      <c r="B12" s="529" t="s">
        <v>11</v>
      </c>
      <c r="C12" s="530">
        <v>0.75</v>
      </c>
      <c r="D12" s="531" t="s">
        <v>302</v>
      </c>
      <c r="E12" s="532">
        <v>1</v>
      </c>
      <c r="F12" s="532">
        <v>1</v>
      </c>
      <c r="G12" s="532">
        <v>1</v>
      </c>
      <c r="H12" s="90">
        <v>1</v>
      </c>
      <c r="I12" s="179">
        <v>7.2499999999999995E-2</v>
      </c>
      <c r="J12" s="180">
        <v>5.4374999999999993E-2</v>
      </c>
    </row>
    <row r="13" spans="1:10" s="30" customFormat="1" x14ac:dyDescent="0.2">
      <c r="A13" s="35"/>
      <c r="B13" s="533" t="s">
        <v>303</v>
      </c>
      <c r="C13" s="519">
        <v>0.25</v>
      </c>
      <c r="D13" s="523" t="s">
        <v>583</v>
      </c>
      <c r="E13" s="520">
        <v>0.5</v>
      </c>
      <c r="F13" s="521">
        <v>1</v>
      </c>
      <c r="G13" s="521">
        <v>1</v>
      </c>
      <c r="H13" s="90">
        <v>0.5</v>
      </c>
      <c r="I13" s="179">
        <v>0.45370500000000002</v>
      </c>
      <c r="J13" s="180">
        <v>5.6713125000000003E-2</v>
      </c>
    </row>
    <row r="14" spans="1:10" s="30" customFormat="1" x14ac:dyDescent="0.2">
      <c r="A14" s="35"/>
      <c r="B14" s="524" t="s">
        <v>304</v>
      </c>
      <c r="C14" s="525"/>
      <c r="D14" s="526"/>
      <c r="E14" s="527"/>
      <c r="F14" s="525"/>
      <c r="G14" s="526"/>
      <c r="H14" s="527"/>
      <c r="I14" s="526"/>
      <c r="J14" s="528"/>
    </row>
    <row r="15" spans="1:10" s="30" customFormat="1" x14ac:dyDescent="0.2">
      <c r="A15" s="35"/>
      <c r="B15" s="533" t="s">
        <v>303</v>
      </c>
      <c r="C15" s="519">
        <v>0.1</v>
      </c>
      <c r="D15" s="523" t="s">
        <v>305</v>
      </c>
      <c r="E15" s="520">
        <v>1</v>
      </c>
      <c r="F15" s="521">
        <v>1</v>
      </c>
      <c r="G15" s="521">
        <v>1</v>
      </c>
      <c r="H15" s="90">
        <v>1</v>
      </c>
      <c r="I15" s="179">
        <v>0.45370500000000002</v>
      </c>
      <c r="J15" s="180">
        <v>4.5370500000000008E-2</v>
      </c>
    </row>
    <row r="16" spans="1:10" s="30" customFormat="1" x14ac:dyDescent="0.2">
      <c r="A16" s="35"/>
      <c r="B16" s="522" t="s">
        <v>11</v>
      </c>
      <c r="C16" s="519">
        <v>0.1</v>
      </c>
      <c r="D16" s="531" t="s">
        <v>306</v>
      </c>
      <c r="E16" s="520">
        <v>1</v>
      </c>
      <c r="F16" s="521">
        <v>1</v>
      </c>
      <c r="G16" s="521">
        <v>1</v>
      </c>
      <c r="H16" s="90">
        <v>1</v>
      </c>
      <c r="I16" s="179">
        <v>7.2499999999999995E-2</v>
      </c>
      <c r="J16" s="180">
        <v>7.2499999999999995E-3</v>
      </c>
    </row>
    <row r="17" spans="1:10" s="30" customFormat="1" x14ac:dyDescent="0.2">
      <c r="A17" s="35"/>
      <c r="B17" s="524" t="s">
        <v>86</v>
      </c>
      <c r="C17" s="525"/>
      <c r="D17" s="526"/>
      <c r="E17" s="527"/>
      <c r="F17" s="525"/>
      <c r="G17" s="526"/>
      <c r="H17" s="527"/>
      <c r="I17" s="526"/>
      <c r="J17" s="528"/>
    </row>
    <row r="18" spans="1:10" s="30" customFormat="1" x14ac:dyDescent="0.2">
      <c r="A18" s="35"/>
      <c r="B18" s="522" t="s">
        <v>87</v>
      </c>
      <c r="C18" s="519">
        <v>0.25</v>
      </c>
      <c r="D18" s="523"/>
      <c r="E18" s="520">
        <v>1</v>
      </c>
      <c r="F18" s="521">
        <v>1</v>
      </c>
      <c r="G18" s="521">
        <v>1</v>
      </c>
      <c r="H18" s="90">
        <v>1</v>
      </c>
      <c r="I18" s="179">
        <v>7.6632499999999997</v>
      </c>
      <c r="J18" s="180">
        <v>1.9158124999999999</v>
      </c>
    </row>
    <row r="19" spans="1:10" s="30" customFormat="1" x14ac:dyDescent="0.2">
      <c r="A19" s="35"/>
      <c r="B19" s="522" t="s">
        <v>11</v>
      </c>
      <c r="C19" s="519">
        <v>0.25</v>
      </c>
      <c r="D19" s="177" t="s">
        <v>88</v>
      </c>
      <c r="E19" s="520">
        <v>1</v>
      </c>
      <c r="F19" s="521">
        <v>1</v>
      </c>
      <c r="G19" s="521">
        <v>1</v>
      </c>
      <c r="H19" s="90">
        <v>1</v>
      </c>
      <c r="I19" s="179">
        <v>7.2499999999999995E-2</v>
      </c>
      <c r="J19" s="180">
        <v>1.8124999999999999E-2</v>
      </c>
    </row>
    <row r="20" spans="1:10" ht="30" x14ac:dyDescent="0.2">
      <c r="B20" s="534" t="s">
        <v>89</v>
      </c>
      <c r="C20" s="535">
        <v>0.25</v>
      </c>
      <c r="D20" s="61" t="s">
        <v>90</v>
      </c>
      <c r="E20" s="536">
        <v>2</v>
      </c>
      <c r="F20" s="146">
        <v>1</v>
      </c>
      <c r="G20" s="146">
        <v>1</v>
      </c>
      <c r="H20" s="113">
        <v>2</v>
      </c>
      <c r="I20" s="65">
        <v>1.214375</v>
      </c>
      <c r="J20" s="66">
        <v>0.60718749999999999</v>
      </c>
    </row>
    <row r="21" spans="1:10" x14ac:dyDescent="0.2">
      <c r="B21" s="67" t="s">
        <v>79</v>
      </c>
      <c r="C21" s="535">
        <v>0.25</v>
      </c>
      <c r="D21" s="61" t="s">
        <v>91</v>
      </c>
      <c r="E21" s="536">
        <v>1</v>
      </c>
      <c r="F21" s="146">
        <v>1</v>
      </c>
      <c r="G21" s="146">
        <v>1</v>
      </c>
      <c r="H21" s="113">
        <v>1</v>
      </c>
      <c r="I21" s="65">
        <v>0.30275999999999997</v>
      </c>
      <c r="J21" s="66">
        <v>7.5689999999999993E-2</v>
      </c>
    </row>
    <row r="22" spans="1:10" x14ac:dyDescent="0.2">
      <c r="B22" s="537" t="s">
        <v>585</v>
      </c>
      <c r="C22" s="538">
        <v>0.25</v>
      </c>
      <c r="D22" s="539" t="s">
        <v>92</v>
      </c>
      <c r="E22" s="540">
        <v>1</v>
      </c>
      <c r="F22" s="540">
        <v>1</v>
      </c>
      <c r="G22" s="540">
        <v>1</v>
      </c>
      <c r="H22" s="113">
        <v>1</v>
      </c>
      <c r="I22" s="65">
        <v>0.21024999999999999</v>
      </c>
      <c r="J22" s="66">
        <v>5.2562499999999998E-2</v>
      </c>
    </row>
    <row r="23" spans="1:10" x14ac:dyDescent="0.2">
      <c r="B23" s="534" t="s">
        <v>11</v>
      </c>
      <c r="C23" s="535">
        <v>0.25</v>
      </c>
      <c r="D23" s="110" t="s">
        <v>93</v>
      </c>
      <c r="E23" s="536">
        <v>1</v>
      </c>
      <c r="F23" s="146">
        <v>1</v>
      </c>
      <c r="G23" s="146">
        <v>1</v>
      </c>
      <c r="H23" s="113">
        <v>1</v>
      </c>
      <c r="I23" s="65">
        <v>7.2499999999999995E-2</v>
      </c>
      <c r="J23" s="66">
        <v>1.8124999999999999E-2</v>
      </c>
    </row>
    <row r="24" spans="1:10" x14ac:dyDescent="0.2">
      <c r="B24" s="541" t="s">
        <v>94</v>
      </c>
      <c r="C24" s="542"/>
      <c r="D24" s="543"/>
      <c r="E24" s="544"/>
      <c r="F24" s="542"/>
      <c r="G24" s="542"/>
      <c r="H24" s="545"/>
      <c r="I24" s="543"/>
      <c r="J24" s="546"/>
    </row>
    <row r="25" spans="1:10" x14ac:dyDescent="0.2">
      <c r="B25" s="534" t="s">
        <v>95</v>
      </c>
      <c r="C25" s="535">
        <v>1</v>
      </c>
      <c r="D25" s="61" t="s">
        <v>96</v>
      </c>
      <c r="E25" s="536">
        <v>2</v>
      </c>
      <c r="F25" s="146">
        <v>1</v>
      </c>
      <c r="G25" s="146">
        <v>1</v>
      </c>
      <c r="H25" s="113">
        <v>2</v>
      </c>
      <c r="I25" s="65">
        <v>0.65423999999999993</v>
      </c>
      <c r="J25" s="66">
        <v>1.3084799999999999</v>
      </c>
    </row>
    <row r="26" spans="1:10" x14ac:dyDescent="0.2">
      <c r="B26" s="541" t="s">
        <v>347</v>
      </c>
      <c r="C26" s="542"/>
      <c r="D26" s="543"/>
      <c r="E26" s="544"/>
      <c r="F26" s="542"/>
      <c r="G26" s="542"/>
      <c r="H26" s="545"/>
      <c r="I26" s="543"/>
      <c r="J26" s="546"/>
    </row>
    <row r="27" spans="1:10" x14ac:dyDescent="0.2">
      <c r="B27" s="537" t="s">
        <v>335</v>
      </c>
      <c r="C27" s="535">
        <v>1</v>
      </c>
      <c r="D27" s="61" t="s">
        <v>105</v>
      </c>
      <c r="E27" s="536">
        <v>1</v>
      </c>
      <c r="F27" s="146">
        <v>1</v>
      </c>
      <c r="G27" s="146">
        <v>1</v>
      </c>
      <c r="H27" s="113">
        <v>1</v>
      </c>
      <c r="I27" s="65">
        <v>0.6283333333333333</v>
      </c>
      <c r="J27" s="66">
        <v>0.6283333333333333</v>
      </c>
    </row>
    <row r="28" spans="1:10" x14ac:dyDescent="0.2">
      <c r="B28" s="537" t="s">
        <v>348</v>
      </c>
      <c r="C28" s="535">
        <v>1</v>
      </c>
      <c r="D28" s="61" t="s">
        <v>106</v>
      </c>
      <c r="E28" s="536">
        <v>1</v>
      </c>
      <c r="F28" s="146">
        <v>1</v>
      </c>
      <c r="G28" s="146">
        <v>1</v>
      </c>
      <c r="H28" s="113">
        <v>1</v>
      </c>
      <c r="I28" s="65">
        <v>0.32624999999999998</v>
      </c>
      <c r="J28" s="66">
        <v>0.32624999999999998</v>
      </c>
    </row>
    <row r="29" spans="1:10" ht="30" x14ac:dyDescent="0.2">
      <c r="B29" s="534" t="s">
        <v>107</v>
      </c>
      <c r="C29" s="535">
        <v>1</v>
      </c>
      <c r="D29" s="61" t="s">
        <v>108</v>
      </c>
      <c r="E29" s="536">
        <v>1</v>
      </c>
      <c r="F29" s="146">
        <v>1</v>
      </c>
      <c r="G29" s="146">
        <v>1</v>
      </c>
      <c r="H29" s="113">
        <v>1</v>
      </c>
      <c r="I29" s="65">
        <v>0.32141666666666668</v>
      </c>
      <c r="J29" s="66">
        <v>0.32141666666666668</v>
      </c>
    </row>
    <row r="30" spans="1:10" s="33" customFormat="1" x14ac:dyDescent="0.2">
      <c r="A30" s="34"/>
      <c r="B30" s="547" t="s">
        <v>24</v>
      </c>
      <c r="C30" s="548">
        <v>1</v>
      </c>
      <c r="D30" s="549" t="s">
        <v>349</v>
      </c>
      <c r="E30" s="550">
        <v>5</v>
      </c>
      <c r="F30" s="551">
        <v>1</v>
      </c>
      <c r="G30" s="551">
        <v>1</v>
      </c>
      <c r="H30" s="225">
        <v>5</v>
      </c>
      <c r="I30" s="219">
        <v>5.5099999999999996E-2</v>
      </c>
      <c r="J30" s="220">
        <v>0.27549999999999997</v>
      </c>
    </row>
    <row r="31" spans="1:10" x14ac:dyDescent="0.2">
      <c r="B31" s="541" t="s">
        <v>350</v>
      </c>
      <c r="C31" s="542"/>
      <c r="D31" s="543"/>
      <c r="E31" s="544"/>
      <c r="F31" s="542"/>
      <c r="G31" s="542"/>
      <c r="H31" s="105"/>
      <c r="I31" s="543"/>
      <c r="J31" s="546"/>
    </row>
    <row r="32" spans="1:10" x14ac:dyDescent="0.2">
      <c r="B32" s="67" t="s">
        <v>79</v>
      </c>
      <c r="C32" s="535">
        <v>1</v>
      </c>
      <c r="D32" s="61" t="s">
        <v>294</v>
      </c>
      <c r="E32" s="146">
        <v>1</v>
      </c>
      <c r="F32" s="146">
        <v>1</v>
      </c>
      <c r="G32" s="146">
        <v>2</v>
      </c>
      <c r="H32" s="113">
        <v>2</v>
      </c>
      <c r="I32" s="65">
        <v>0.30275999999999997</v>
      </c>
      <c r="J32" s="66">
        <v>0.60551999999999995</v>
      </c>
    </row>
    <row r="33" spans="1:10" x14ac:dyDescent="0.2">
      <c r="B33" s="67" t="s">
        <v>80</v>
      </c>
      <c r="C33" s="535">
        <v>1</v>
      </c>
      <c r="D33" s="61" t="s">
        <v>351</v>
      </c>
      <c r="E33" s="146">
        <v>1</v>
      </c>
      <c r="F33" s="146">
        <v>1</v>
      </c>
      <c r="G33" s="146">
        <v>2</v>
      </c>
      <c r="H33" s="113">
        <v>2</v>
      </c>
      <c r="I33" s="65">
        <v>1.1759499999999998</v>
      </c>
      <c r="J33" s="66">
        <v>2.3518999999999997</v>
      </c>
    </row>
    <row r="34" spans="1:10" ht="30" x14ac:dyDescent="0.2">
      <c r="B34" s="67" t="s">
        <v>89</v>
      </c>
      <c r="C34" s="535">
        <v>1</v>
      </c>
      <c r="D34" s="61" t="s">
        <v>90</v>
      </c>
      <c r="E34" s="146">
        <v>1</v>
      </c>
      <c r="F34" s="146">
        <v>2</v>
      </c>
      <c r="G34" s="146">
        <v>2</v>
      </c>
      <c r="H34" s="113">
        <v>4</v>
      </c>
      <c r="I34" s="65">
        <v>1.214375</v>
      </c>
      <c r="J34" s="66">
        <v>4.8574999999999999</v>
      </c>
    </row>
    <row r="35" spans="1:10" x14ac:dyDescent="0.2">
      <c r="B35" s="552" t="s">
        <v>119</v>
      </c>
      <c r="C35" s="535">
        <v>0.5</v>
      </c>
      <c r="D35" s="61" t="s">
        <v>352</v>
      </c>
      <c r="E35" s="536">
        <v>1</v>
      </c>
      <c r="F35" s="146">
        <v>1</v>
      </c>
      <c r="G35" s="146">
        <v>1</v>
      </c>
      <c r="H35" s="113">
        <v>1</v>
      </c>
      <c r="I35" s="65">
        <v>0.84129000000000009</v>
      </c>
      <c r="J35" s="66">
        <v>0.42064500000000005</v>
      </c>
    </row>
    <row r="36" spans="1:10" x14ac:dyDescent="0.2">
      <c r="B36" s="553" t="s">
        <v>11</v>
      </c>
      <c r="C36" s="535">
        <v>0.5</v>
      </c>
      <c r="D36" s="61" t="s">
        <v>353</v>
      </c>
      <c r="E36" s="536">
        <v>1</v>
      </c>
      <c r="F36" s="146">
        <v>1</v>
      </c>
      <c r="G36" s="146">
        <v>1</v>
      </c>
      <c r="H36" s="113">
        <v>1</v>
      </c>
      <c r="I36" s="65">
        <v>7.2499999999999995E-2</v>
      </c>
      <c r="J36" s="66">
        <v>3.6249999999999998E-2</v>
      </c>
    </row>
    <row r="37" spans="1:10" x14ac:dyDescent="0.2">
      <c r="B37" s="335" t="s">
        <v>501</v>
      </c>
      <c r="C37" s="69">
        <v>1</v>
      </c>
      <c r="D37" s="119" t="s">
        <v>30</v>
      </c>
      <c r="E37" s="120">
        <v>1</v>
      </c>
      <c r="F37" s="121">
        <v>4</v>
      </c>
      <c r="G37" s="121">
        <v>3</v>
      </c>
      <c r="H37" s="122">
        <v>12</v>
      </c>
      <c r="I37" s="73">
        <v>6.9599999999999992E-3</v>
      </c>
      <c r="J37" s="74">
        <v>8.3519999999999983E-2</v>
      </c>
    </row>
    <row r="38" spans="1:10" x14ac:dyDescent="0.2">
      <c r="B38" s="75" t="s">
        <v>193</v>
      </c>
      <c r="C38" s="76"/>
      <c r="D38" s="77"/>
      <c r="E38" s="78"/>
      <c r="F38" s="79"/>
      <c r="G38" s="79"/>
      <c r="H38" s="80"/>
      <c r="I38" s="81"/>
      <c r="J38" s="297">
        <v>19.553326124999995</v>
      </c>
    </row>
    <row r="39" spans="1:10" ht="30" x14ac:dyDescent="0.2">
      <c r="B39" s="298" t="s">
        <v>502</v>
      </c>
      <c r="C39" s="299" t="s">
        <v>124</v>
      </c>
      <c r="D39" s="299" t="s">
        <v>1</v>
      </c>
      <c r="E39" s="299"/>
      <c r="F39" s="57" t="s">
        <v>32</v>
      </c>
      <c r="G39" s="57" t="s">
        <v>519</v>
      </c>
      <c r="H39" s="57" t="s">
        <v>520</v>
      </c>
      <c r="I39" s="57" t="s">
        <v>424</v>
      </c>
      <c r="J39" s="58" t="s">
        <v>517</v>
      </c>
    </row>
    <row r="40" spans="1:10" ht="15" customHeight="1" x14ac:dyDescent="0.2">
      <c r="B40" s="108" t="s">
        <v>33</v>
      </c>
      <c r="C40" s="60">
        <v>1</v>
      </c>
      <c r="D40" s="331"/>
      <c r="E40" s="331"/>
      <c r="F40" s="166">
        <v>120</v>
      </c>
      <c r="G40" s="166">
        <v>1</v>
      </c>
      <c r="H40" s="113">
        <v>120</v>
      </c>
      <c r="I40" s="200" t="s">
        <v>457</v>
      </c>
      <c r="J40" s="201" t="s">
        <v>457</v>
      </c>
    </row>
    <row r="41" spans="1:10" ht="15" customHeight="1" x14ac:dyDescent="0.2">
      <c r="B41" s="108" t="s">
        <v>37</v>
      </c>
      <c r="C41" s="60">
        <v>1</v>
      </c>
      <c r="D41" s="331" t="s">
        <v>354</v>
      </c>
      <c r="E41" s="331"/>
      <c r="F41" s="166">
        <v>60</v>
      </c>
      <c r="G41" s="166">
        <v>1</v>
      </c>
      <c r="H41" s="113">
        <v>60</v>
      </c>
      <c r="I41" s="200" t="s">
        <v>457</v>
      </c>
      <c r="J41" s="201" t="s">
        <v>457</v>
      </c>
    </row>
    <row r="42" spans="1:10" s="33" customFormat="1" ht="15" customHeight="1" x14ac:dyDescent="0.2">
      <c r="A42" s="34"/>
      <c r="B42" s="554" t="s">
        <v>131</v>
      </c>
      <c r="C42" s="555">
        <v>1</v>
      </c>
      <c r="D42" s="556" t="s">
        <v>132</v>
      </c>
      <c r="E42" s="557"/>
      <c r="F42" s="218">
        <v>60</v>
      </c>
      <c r="G42" s="218">
        <v>1</v>
      </c>
      <c r="H42" s="225">
        <v>60</v>
      </c>
      <c r="I42" s="558" t="s">
        <v>457</v>
      </c>
      <c r="J42" s="559" t="s">
        <v>457</v>
      </c>
    </row>
    <row r="43" spans="1:10" ht="15" customHeight="1" x14ac:dyDescent="0.2">
      <c r="B43" s="117" t="s">
        <v>134</v>
      </c>
      <c r="C43" s="69">
        <v>1</v>
      </c>
      <c r="D43" s="332" t="s">
        <v>228</v>
      </c>
      <c r="E43" s="332"/>
      <c r="F43" s="169">
        <v>30</v>
      </c>
      <c r="G43" s="169">
        <v>7</v>
      </c>
      <c r="H43" s="122">
        <v>210</v>
      </c>
      <c r="I43" s="333" t="s">
        <v>457</v>
      </c>
      <c r="J43" s="334" t="s">
        <v>457</v>
      </c>
    </row>
    <row r="44" spans="1:10" ht="16" thickBot="1" x14ac:dyDescent="0.25">
      <c r="B44" s="313" t="s">
        <v>136</v>
      </c>
      <c r="C44" s="314">
        <v>1</v>
      </c>
      <c r="D44" s="315"/>
      <c r="E44" s="316"/>
      <c r="F44" s="316"/>
      <c r="G44" s="317">
        <v>7</v>
      </c>
      <c r="H44" s="318"/>
      <c r="I44" s="319">
        <v>0.5</v>
      </c>
      <c r="J44" s="320">
        <v>3.5</v>
      </c>
    </row>
    <row r="46" spans="1:10" x14ac:dyDescent="0.2">
      <c r="B46" s="1179" t="s">
        <v>525</v>
      </c>
      <c r="C46" s="1179"/>
      <c r="D46" s="1179"/>
      <c r="E46" s="1179"/>
      <c r="F46" s="1179"/>
      <c r="G46" s="1179"/>
      <c r="H46" s="1179"/>
      <c r="I46" s="1179"/>
      <c r="J46" s="1179"/>
    </row>
    <row r="47" spans="1:10" x14ac:dyDescent="0.2">
      <c r="B47" s="1198" t="s">
        <v>586</v>
      </c>
      <c r="C47" s="1198"/>
      <c r="D47" s="1198"/>
      <c r="E47" s="1198"/>
      <c r="F47" s="1198"/>
      <c r="G47" s="1198"/>
      <c r="H47" s="1198"/>
      <c r="I47" s="1198"/>
      <c r="J47" s="1198"/>
    </row>
  </sheetData>
  <mergeCells count="4">
    <mergeCell ref="B1:J1"/>
    <mergeCell ref="B2:J2"/>
    <mergeCell ref="B46:J46"/>
    <mergeCell ref="B47:J47"/>
  </mergeCells>
  <hyperlinks>
    <hyperlink ref="E17" r:id="rId1" display="200mgs/L@ 20DPM "/>
    <hyperlink ref="E18" r:id="rId2" display="200mgs/L@ 20DPM "/>
  </hyperlinks>
  <pageMargins left="0.7" right="0.7" top="0.75" bottom="0.75" header="0.3" footer="0.3"/>
  <pageSetup scale="69" orientation="portrait" horizontalDpi="4294967293" verticalDpi="4294967293" r:id="rId3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657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502</v>
      </c>
      <c r="C3" s="56" t="s">
        <v>124</v>
      </c>
      <c r="D3" s="56" t="s">
        <v>1</v>
      </c>
      <c r="E3" s="56"/>
      <c r="F3" s="57" t="s">
        <v>32</v>
      </c>
      <c r="G3" s="57" t="s">
        <v>519</v>
      </c>
      <c r="H3" s="57" t="s">
        <v>520</v>
      </c>
      <c r="I3" s="57" t="s">
        <v>424</v>
      </c>
      <c r="J3" s="58" t="s">
        <v>517</v>
      </c>
    </row>
    <row r="4" spans="1:10" x14ac:dyDescent="0.2">
      <c r="B4" s="108" t="s">
        <v>71</v>
      </c>
      <c r="C4" s="109">
        <v>0.5</v>
      </c>
      <c r="D4" s="331" t="s">
        <v>356</v>
      </c>
      <c r="E4" s="516"/>
      <c r="F4" s="111">
        <v>10</v>
      </c>
      <c r="G4" s="112">
        <v>7</v>
      </c>
      <c r="H4" s="113">
        <v>70</v>
      </c>
      <c r="I4" s="200" t="s">
        <v>457</v>
      </c>
      <c r="J4" s="201" t="s">
        <v>457</v>
      </c>
    </row>
    <row r="5" spans="1:10" ht="16" thickBot="1" x14ac:dyDescent="0.25">
      <c r="B5" s="517" t="s">
        <v>33</v>
      </c>
      <c r="C5" s="337">
        <v>0.5</v>
      </c>
      <c r="D5" s="202"/>
      <c r="E5" s="352"/>
      <c r="F5" s="204">
        <v>10</v>
      </c>
      <c r="G5" s="205">
        <v>7</v>
      </c>
      <c r="H5" s="206">
        <v>70</v>
      </c>
      <c r="I5" s="98" t="s">
        <v>457</v>
      </c>
      <c r="J5" s="99" t="s">
        <v>457</v>
      </c>
    </row>
    <row r="7" spans="1:10" x14ac:dyDescent="0.2">
      <c r="B7" s="1179" t="s">
        <v>525</v>
      </c>
      <c r="C7" s="1179"/>
      <c r="D7" s="1179"/>
      <c r="E7" s="1179"/>
      <c r="F7" s="1179"/>
      <c r="G7" s="1179"/>
      <c r="H7" s="1179"/>
      <c r="I7" s="1179"/>
      <c r="J7" s="117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3">
    <mergeCell ref="B1:J1"/>
    <mergeCell ref="B2:J2"/>
    <mergeCell ref="B7:J7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5"/>
  <sheetViews>
    <sheetView workbookViewId="0">
      <selection activeCell="B54" sqref="B54:J55"/>
    </sheetView>
  </sheetViews>
  <sheetFormatPr baseColWidth="10" defaultColWidth="8.83203125" defaultRowHeight="15" x14ac:dyDescent="0.2"/>
  <cols>
    <col min="1" max="1" width="2.5" style="36" customWidth="1"/>
    <col min="2" max="2" width="52.33203125" style="3" customWidth="1"/>
    <col min="3" max="3" width="12.33203125" style="3" customWidth="1"/>
    <col min="4" max="4" width="40.5" style="3" customWidth="1"/>
    <col min="5" max="5" width="9" style="3" customWidth="1"/>
    <col min="6" max="6" width="7.83203125" style="3" customWidth="1"/>
    <col min="7" max="7" width="7.1640625" style="3" customWidth="1"/>
    <col min="8" max="8" width="8.5" style="3" customWidth="1"/>
    <col min="9" max="9" width="11.6640625" style="3" customWidth="1"/>
    <col min="10" max="10" width="10.5" style="3" customWidth="1"/>
    <col min="11" max="16384" width="8.83203125" style="36"/>
  </cols>
  <sheetData>
    <row r="1" spans="2:10" ht="27" customHeight="1" thickBot="1" x14ac:dyDescent="0.25">
      <c r="B1" s="1193" t="s">
        <v>738</v>
      </c>
      <c r="C1" s="1194"/>
      <c r="D1" s="1194"/>
      <c r="E1" s="1194"/>
      <c r="F1" s="1194"/>
      <c r="G1" s="1194"/>
      <c r="H1" s="1194"/>
      <c r="I1" s="1194"/>
      <c r="J1" s="1195"/>
    </row>
    <row r="2" spans="2:10" ht="16" thickBot="1" x14ac:dyDescent="0.25"/>
    <row r="3" spans="2:10" s="34" customFormat="1" ht="27" customHeight="1" x14ac:dyDescent="0.2">
      <c r="B3" s="1200" t="s">
        <v>658</v>
      </c>
      <c r="C3" s="1201"/>
      <c r="D3" s="1201"/>
      <c r="E3" s="1201"/>
      <c r="F3" s="1201"/>
      <c r="G3" s="1201"/>
      <c r="H3" s="1201"/>
      <c r="I3" s="1201"/>
      <c r="J3" s="1202"/>
    </row>
    <row r="4" spans="2:10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2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2:10" x14ac:dyDescent="0.2">
      <c r="B6" s="356" t="s">
        <v>54</v>
      </c>
      <c r="C6" s="357">
        <v>1</v>
      </c>
      <c r="D6" s="193"/>
      <c r="E6" s="111">
        <v>1</v>
      </c>
      <c r="F6" s="194">
        <v>1</v>
      </c>
      <c r="G6" s="194">
        <v>1</v>
      </c>
      <c r="H6" s="166">
        <f>E6*F6*G6</f>
        <v>1</v>
      </c>
      <c r="I6" s="358">
        <v>7.9605000000000009E-2</v>
      </c>
      <c r="J6" s="359">
        <v>7.9605000000000009E-2</v>
      </c>
    </row>
    <row r="7" spans="2:10" x14ac:dyDescent="0.2">
      <c r="B7" s="356" t="s">
        <v>167</v>
      </c>
      <c r="C7" s="357">
        <v>1</v>
      </c>
      <c r="D7" s="193" t="s">
        <v>486</v>
      </c>
      <c r="E7" s="111">
        <v>2</v>
      </c>
      <c r="F7" s="194">
        <v>1</v>
      </c>
      <c r="G7" s="194">
        <v>1</v>
      </c>
      <c r="H7" s="166">
        <f>E7*F7*G7</f>
        <v>2</v>
      </c>
      <c r="I7" s="358">
        <v>0.44862999999999997</v>
      </c>
      <c r="J7" s="359">
        <v>0.89725999999999995</v>
      </c>
    </row>
    <row r="8" spans="2:10" x14ac:dyDescent="0.2">
      <c r="B8" s="360" t="s">
        <v>55</v>
      </c>
      <c r="C8" s="494">
        <v>1</v>
      </c>
      <c r="D8" s="366" t="s">
        <v>56</v>
      </c>
      <c r="E8" s="111">
        <v>1</v>
      </c>
      <c r="F8" s="194">
        <v>1</v>
      </c>
      <c r="G8" s="194">
        <v>1</v>
      </c>
      <c r="H8" s="166">
        <f>E8*F8*G8</f>
        <v>1</v>
      </c>
      <c r="I8" s="358">
        <v>0.53388999999999998</v>
      </c>
      <c r="J8" s="359">
        <v>0.53388999999999998</v>
      </c>
    </row>
    <row r="9" spans="2:10" x14ac:dyDescent="0.2">
      <c r="B9" s="367" t="s">
        <v>11</v>
      </c>
      <c r="C9" s="494">
        <v>1</v>
      </c>
      <c r="D9" s="366" t="s">
        <v>57</v>
      </c>
      <c r="E9" s="111">
        <v>1</v>
      </c>
      <c r="F9" s="194">
        <v>1</v>
      </c>
      <c r="G9" s="194">
        <v>1</v>
      </c>
      <c r="H9" s="166">
        <f>E9*F9*G9</f>
        <v>1</v>
      </c>
      <c r="I9" s="358">
        <v>7.2499999999999995E-2</v>
      </c>
      <c r="J9" s="359">
        <v>7.2499999999999995E-2</v>
      </c>
    </row>
    <row r="10" spans="2:10" x14ac:dyDescent="0.2">
      <c r="B10" s="495" t="s">
        <v>395</v>
      </c>
      <c r="C10" s="496">
        <v>1</v>
      </c>
      <c r="D10" s="119" t="s">
        <v>587</v>
      </c>
      <c r="E10" s="120">
        <v>1</v>
      </c>
      <c r="F10" s="121">
        <v>3</v>
      </c>
      <c r="G10" s="121">
        <v>1</v>
      </c>
      <c r="H10" s="122">
        <f>E10*F10*G10</f>
        <v>3</v>
      </c>
      <c r="I10" s="497">
        <v>1.3919999999999998E-2</v>
      </c>
      <c r="J10" s="498">
        <v>4.1759999999999992E-2</v>
      </c>
    </row>
    <row r="11" spans="2:10" x14ac:dyDescent="0.2">
      <c r="B11" s="75" t="s">
        <v>193</v>
      </c>
      <c r="C11" s="263"/>
      <c r="D11" s="264"/>
      <c r="E11" s="263"/>
      <c r="F11" s="263"/>
      <c r="G11" s="263"/>
      <c r="H11" s="80"/>
      <c r="I11" s="267"/>
      <c r="J11" s="268">
        <v>1.6250150000000001</v>
      </c>
    </row>
    <row r="12" spans="2:10" ht="30" x14ac:dyDescent="0.2">
      <c r="B12" s="55" t="s">
        <v>502</v>
      </c>
      <c r="C12" s="84" t="s">
        <v>124</v>
      </c>
      <c r="D12" s="84" t="s">
        <v>1</v>
      </c>
      <c r="E12" s="84"/>
      <c r="F12" s="57" t="s">
        <v>32</v>
      </c>
      <c r="G12" s="57" t="s">
        <v>519</v>
      </c>
      <c r="H12" s="57" t="s">
        <v>520</v>
      </c>
      <c r="I12" s="57" t="s">
        <v>424</v>
      </c>
      <c r="J12" s="58" t="s">
        <v>517</v>
      </c>
    </row>
    <row r="13" spans="2:10" x14ac:dyDescent="0.2">
      <c r="B13" s="382" t="s">
        <v>33</v>
      </c>
      <c r="C13" s="60">
        <v>1</v>
      </c>
      <c r="D13" s="193"/>
      <c r="E13" s="384"/>
      <c r="F13" s="111">
        <v>30</v>
      </c>
      <c r="G13" s="112">
        <v>1</v>
      </c>
      <c r="H13" s="113">
        <f>F13*G13</f>
        <v>30</v>
      </c>
      <c r="I13" s="200" t="s">
        <v>457</v>
      </c>
      <c r="J13" s="201" t="s">
        <v>457</v>
      </c>
    </row>
    <row r="14" spans="2:10" ht="16" thickBot="1" x14ac:dyDescent="0.25">
      <c r="B14" s="385" t="s">
        <v>37</v>
      </c>
      <c r="C14" s="337">
        <v>1</v>
      </c>
      <c r="D14" s="202"/>
      <c r="E14" s="387"/>
      <c r="F14" s="204">
        <v>15</v>
      </c>
      <c r="G14" s="205">
        <v>1</v>
      </c>
      <c r="H14" s="206">
        <f>F14*G14</f>
        <v>15</v>
      </c>
      <c r="I14" s="98" t="s">
        <v>457</v>
      </c>
      <c r="J14" s="99" t="s">
        <v>457</v>
      </c>
    </row>
    <row r="15" spans="2:10" x14ac:dyDescent="0.2">
      <c r="B15" s="499"/>
      <c r="C15" s="432"/>
      <c r="D15" s="500"/>
      <c r="E15" s="432"/>
      <c r="F15" s="432"/>
      <c r="G15" s="432"/>
      <c r="H15" s="501"/>
      <c r="I15" s="502"/>
      <c r="J15" s="503"/>
    </row>
    <row r="16" spans="2:10" ht="16" thickBot="1" x14ac:dyDescent="0.25">
      <c r="B16" s="504"/>
      <c r="C16" s="432"/>
      <c r="D16" s="505"/>
      <c r="E16" s="432"/>
      <c r="F16" s="432"/>
      <c r="G16" s="432"/>
      <c r="H16" s="501"/>
      <c r="I16" s="502"/>
      <c r="J16" s="503"/>
    </row>
    <row r="17" spans="2:10" s="34" customFormat="1" ht="27" customHeight="1" x14ac:dyDescent="0.2">
      <c r="B17" s="1203" t="s">
        <v>659</v>
      </c>
      <c r="C17" s="1204"/>
      <c r="D17" s="1204"/>
      <c r="E17" s="1204"/>
      <c r="F17" s="1204"/>
      <c r="G17" s="1204"/>
      <c r="H17" s="1204"/>
      <c r="I17" s="1204"/>
      <c r="J17" s="1205"/>
    </row>
    <row r="18" spans="2:10" ht="15" customHeight="1" x14ac:dyDescent="0.2">
      <c r="B18" s="1160"/>
      <c r="C18" s="1161"/>
      <c r="D18" s="1161"/>
      <c r="E18" s="1161"/>
      <c r="F18" s="1161"/>
      <c r="G18" s="1161"/>
      <c r="H18" s="1161"/>
      <c r="I18" s="1161"/>
      <c r="J18" s="1162"/>
    </row>
    <row r="19" spans="2:10" ht="45" x14ac:dyDescent="0.2">
      <c r="B19" s="55" t="s">
        <v>493</v>
      </c>
      <c r="C19" s="56" t="s">
        <v>76</v>
      </c>
      <c r="D19" s="56" t="s">
        <v>1</v>
      </c>
      <c r="E19" s="57" t="s">
        <v>523</v>
      </c>
      <c r="F19" s="57" t="s">
        <v>3</v>
      </c>
      <c r="G19" s="57" t="s">
        <v>515</v>
      </c>
      <c r="H19" s="57" t="s">
        <v>516</v>
      </c>
      <c r="I19" s="57" t="s">
        <v>424</v>
      </c>
      <c r="J19" s="58" t="s">
        <v>517</v>
      </c>
    </row>
    <row r="20" spans="2:10" x14ac:dyDescent="0.2">
      <c r="B20" s="356" t="s">
        <v>54</v>
      </c>
      <c r="C20" s="357">
        <v>1</v>
      </c>
      <c r="D20" s="193"/>
      <c r="E20" s="111">
        <v>1</v>
      </c>
      <c r="F20" s="194">
        <v>1</v>
      </c>
      <c r="G20" s="194">
        <v>1</v>
      </c>
      <c r="H20" s="166">
        <f t="shared" ref="H20:H23" si="0">E20*F20*G20</f>
        <v>1</v>
      </c>
      <c r="I20" s="358">
        <v>7.9605000000000009E-2</v>
      </c>
      <c r="J20" s="359">
        <v>7.9605000000000009E-2</v>
      </c>
    </row>
    <row r="21" spans="2:10" x14ac:dyDescent="0.2">
      <c r="B21" s="356" t="s">
        <v>167</v>
      </c>
      <c r="C21" s="357">
        <v>1</v>
      </c>
      <c r="D21" s="193" t="s">
        <v>486</v>
      </c>
      <c r="E21" s="111">
        <v>2</v>
      </c>
      <c r="F21" s="194">
        <v>1</v>
      </c>
      <c r="G21" s="194">
        <v>1</v>
      </c>
      <c r="H21" s="166">
        <f t="shared" si="0"/>
        <v>2</v>
      </c>
      <c r="I21" s="358">
        <v>0.44862999999999997</v>
      </c>
      <c r="J21" s="359">
        <v>0.89725999999999995</v>
      </c>
    </row>
    <row r="22" spans="2:10" x14ac:dyDescent="0.2">
      <c r="B22" s="360" t="s">
        <v>55</v>
      </c>
      <c r="C22" s="494">
        <v>1</v>
      </c>
      <c r="D22" s="366" t="s">
        <v>56</v>
      </c>
      <c r="E22" s="111">
        <v>1</v>
      </c>
      <c r="F22" s="194">
        <v>1</v>
      </c>
      <c r="G22" s="194">
        <v>1</v>
      </c>
      <c r="H22" s="166">
        <f t="shared" si="0"/>
        <v>1</v>
      </c>
      <c r="I22" s="358">
        <v>0.53388999999999998</v>
      </c>
      <c r="J22" s="359">
        <v>0.53388999999999998</v>
      </c>
    </row>
    <row r="23" spans="2:10" x14ac:dyDescent="0.2">
      <c r="B23" s="367" t="s">
        <v>11</v>
      </c>
      <c r="C23" s="494">
        <v>1</v>
      </c>
      <c r="D23" s="366" t="s">
        <v>57</v>
      </c>
      <c r="E23" s="111">
        <v>1</v>
      </c>
      <c r="F23" s="194">
        <v>1</v>
      </c>
      <c r="G23" s="194">
        <v>1</v>
      </c>
      <c r="H23" s="166">
        <f t="shared" si="0"/>
        <v>1</v>
      </c>
      <c r="I23" s="358">
        <v>7.2499999999999995E-2</v>
      </c>
      <c r="J23" s="359">
        <v>7.2499999999999995E-2</v>
      </c>
    </row>
    <row r="24" spans="2:10" x14ac:dyDescent="0.2">
      <c r="B24" s="360" t="s">
        <v>395</v>
      </c>
      <c r="C24" s="357">
        <v>1</v>
      </c>
      <c r="D24" s="110" t="s">
        <v>587</v>
      </c>
      <c r="E24" s="111">
        <v>1</v>
      </c>
      <c r="F24" s="112">
        <v>3</v>
      </c>
      <c r="G24" s="112">
        <v>1</v>
      </c>
      <c r="H24" s="113">
        <f>E24*F24*G24</f>
        <v>3</v>
      </c>
      <c r="I24" s="358">
        <v>1.3919999999999998E-2</v>
      </c>
      <c r="J24" s="361">
        <v>4.1759999999999992E-2</v>
      </c>
    </row>
    <row r="25" spans="2:10" x14ac:dyDescent="0.2">
      <c r="B25" s="276" t="s">
        <v>193</v>
      </c>
      <c r="C25" s="506"/>
      <c r="D25" s="507"/>
      <c r="E25" s="506"/>
      <c r="F25" s="506"/>
      <c r="G25" s="506"/>
      <c r="H25" s="281"/>
      <c r="I25" s="508"/>
      <c r="J25" s="509">
        <v>1.6250150000000001</v>
      </c>
    </row>
    <row r="26" spans="2:10" ht="30" x14ac:dyDescent="0.2">
      <c r="B26" s="55" t="s">
        <v>502</v>
      </c>
      <c r="C26" s="56" t="s">
        <v>124</v>
      </c>
      <c r="D26" s="56" t="s">
        <v>1</v>
      </c>
      <c r="E26" s="56"/>
      <c r="F26" s="57" t="s">
        <v>32</v>
      </c>
      <c r="G26" s="57" t="s">
        <v>519</v>
      </c>
      <c r="H26" s="57" t="s">
        <v>520</v>
      </c>
      <c r="I26" s="57" t="s">
        <v>424</v>
      </c>
      <c r="J26" s="58" t="s">
        <v>517</v>
      </c>
    </row>
    <row r="27" spans="2:10" x14ac:dyDescent="0.2">
      <c r="B27" s="382" t="s">
        <v>33</v>
      </c>
      <c r="C27" s="60">
        <v>1</v>
      </c>
      <c r="D27" s="193" t="s">
        <v>462</v>
      </c>
      <c r="E27" s="384"/>
      <c r="F27" s="111">
        <v>30</v>
      </c>
      <c r="G27" s="112">
        <v>1</v>
      </c>
      <c r="H27" s="113">
        <f>F27*G27</f>
        <v>30</v>
      </c>
      <c r="I27" s="200" t="s">
        <v>457</v>
      </c>
      <c r="J27" s="201" t="s">
        <v>457</v>
      </c>
    </row>
    <row r="28" spans="2:10" ht="16" thickBot="1" x14ac:dyDescent="0.25">
      <c r="B28" s="385" t="s">
        <v>37</v>
      </c>
      <c r="C28" s="337">
        <v>1</v>
      </c>
      <c r="D28" s="202" t="s">
        <v>308</v>
      </c>
      <c r="E28" s="387"/>
      <c r="F28" s="204">
        <v>20</v>
      </c>
      <c r="G28" s="205">
        <v>1</v>
      </c>
      <c r="H28" s="206">
        <f>F28*G28</f>
        <v>20</v>
      </c>
      <c r="I28" s="98" t="s">
        <v>457</v>
      </c>
      <c r="J28" s="99" t="s">
        <v>457</v>
      </c>
    </row>
    <row r="29" spans="2:10" x14ac:dyDescent="0.2">
      <c r="B29" s="510"/>
      <c r="C29" s="503"/>
      <c r="D29" s="503"/>
      <c r="E29" s="503"/>
      <c r="F29" s="503"/>
      <c r="G29" s="503"/>
      <c r="H29" s="503"/>
      <c r="I29" s="503"/>
      <c r="J29" s="503"/>
    </row>
    <row r="30" spans="2:10" ht="16" thickBot="1" x14ac:dyDescent="0.25">
      <c r="B30" s="511"/>
      <c r="C30" s="503"/>
      <c r="D30" s="503"/>
      <c r="E30" s="503"/>
      <c r="F30" s="503"/>
      <c r="G30" s="503"/>
      <c r="H30" s="503"/>
      <c r="I30" s="503"/>
      <c r="J30" s="503"/>
    </row>
    <row r="31" spans="2:10" s="34" customFormat="1" ht="27" customHeight="1" x14ac:dyDescent="0.2">
      <c r="B31" s="1203" t="s">
        <v>660</v>
      </c>
      <c r="C31" s="1204"/>
      <c r="D31" s="1204"/>
      <c r="E31" s="1204"/>
      <c r="F31" s="1204"/>
      <c r="G31" s="1204"/>
      <c r="H31" s="1204"/>
      <c r="I31" s="1204"/>
      <c r="J31" s="1205"/>
    </row>
    <row r="32" spans="2:10" ht="15" customHeight="1" x14ac:dyDescent="0.2">
      <c r="B32" s="1160"/>
      <c r="C32" s="1161"/>
      <c r="D32" s="1161"/>
      <c r="E32" s="1161"/>
      <c r="F32" s="1161"/>
      <c r="G32" s="1161"/>
      <c r="H32" s="1161"/>
      <c r="I32" s="1161"/>
      <c r="J32" s="1162"/>
    </row>
    <row r="33" spans="2:10" ht="45" x14ac:dyDescent="0.2">
      <c r="B33" s="55" t="s">
        <v>493</v>
      </c>
      <c r="C33" s="56" t="s">
        <v>76</v>
      </c>
      <c r="D33" s="56" t="s">
        <v>1</v>
      </c>
      <c r="E33" s="57" t="s">
        <v>523</v>
      </c>
      <c r="F33" s="57" t="s">
        <v>3</v>
      </c>
      <c r="G33" s="57" t="s">
        <v>515</v>
      </c>
      <c r="H33" s="57" t="s">
        <v>516</v>
      </c>
      <c r="I33" s="57" t="s">
        <v>424</v>
      </c>
      <c r="J33" s="58" t="s">
        <v>517</v>
      </c>
    </row>
    <row r="34" spans="2:10" x14ac:dyDescent="0.2">
      <c r="B34" s="356" t="s">
        <v>54</v>
      </c>
      <c r="C34" s="512">
        <v>1</v>
      </c>
      <c r="D34" s="193"/>
      <c r="E34" s="111">
        <v>1</v>
      </c>
      <c r="F34" s="194">
        <v>1</v>
      </c>
      <c r="G34" s="194">
        <v>1</v>
      </c>
      <c r="H34" s="166">
        <f>E34*F34*G34</f>
        <v>1</v>
      </c>
      <c r="I34" s="358">
        <v>7.9605000000000009E-2</v>
      </c>
      <c r="J34" s="359">
        <v>7.9605000000000009E-2</v>
      </c>
    </row>
    <row r="35" spans="2:10" x14ac:dyDescent="0.2">
      <c r="B35" s="356" t="s">
        <v>485</v>
      </c>
      <c r="C35" s="512">
        <v>1</v>
      </c>
      <c r="D35" s="193" t="s">
        <v>463</v>
      </c>
      <c r="E35" s="111">
        <v>1</v>
      </c>
      <c r="F35" s="194">
        <v>1</v>
      </c>
      <c r="G35" s="194">
        <v>1</v>
      </c>
      <c r="H35" s="166">
        <f>E35*F35*G35</f>
        <v>1</v>
      </c>
      <c r="I35" s="358">
        <v>8.5259999999999998</v>
      </c>
      <c r="J35" s="359">
        <v>8.5259999999999998</v>
      </c>
    </row>
    <row r="36" spans="2:10" ht="30" x14ac:dyDescent="0.2">
      <c r="B36" s="356" t="s">
        <v>167</v>
      </c>
      <c r="C36" s="512">
        <v>1</v>
      </c>
      <c r="D36" s="193" t="s">
        <v>588</v>
      </c>
      <c r="E36" s="111">
        <v>4</v>
      </c>
      <c r="F36" s="194">
        <v>2</v>
      </c>
      <c r="G36" s="194">
        <v>1</v>
      </c>
      <c r="H36" s="166">
        <f>E36*F36*G36</f>
        <v>8</v>
      </c>
      <c r="I36" s="358">
        <v>0.44862999999999997</v>
      </c>
      <c r="J36" s="359">
        <v>3.5890399999999998</v>
      </c>
    </row>
    <row r="37" spans="2:10" x14ac:dyDescent="0.2">
      <c r="B37" s="356" t="s">
        <v>501</v>
      </c>
      <c r="C37" s="512">
        <v>1</v>
      </c>
      <c r="D37" s="110" t="s">
        <v>30</v>
      </c>
      <c r="E37" s="111">
        <v>1</v>
      </c>
      <c r="F37" s="194">
        <v>3</v>
      </c>
      <c r="G37" s="194">
        <v>3</v>
      </c>
      <c r="H37" s="166">
        <f>E37*F37*G37</f>
        <v>9</v>
      </c>
      <c r="I37" s="358">
        <v>6.9599999999999992E-3</v>
      </c>
      <c r="J37" s="359">
        <v>6.2639999999999987E-2</v>
      </c>
    </row>
    <row r="38" spans="2:10" x14ac:dyDescent="0.2">
      <c r="B38" s="276" t="s">
        <v>193</v>
      </c>
      <c r="C38" s="506"/>
      <c r="D38" s="507"/>
      <c r="E38" s="506"/>
      <c r="F38" s="506"/>
      <c r="G38" s="506"/>
      <c r="H38" s="281"/>
      <c r="I38" s="508"/>
      <c r="J38" s="509">
        <v>12.257285000000001</v>
      </c>
    </row>
    <row r="39" spans="2:10" ht="30" x14ac:dyDescent="0.2">
      <c r="B39" s="55" t="s">
        <v>502</v>
      </c>
      <c r="C39" s="56" t="s">
        <v>124</v>
      </c>
      <c r="D39" s="56" t="s">
        <v>1</v>
      </c>
      <c r="E39" s="56"/>
      <c r="F39" s="57" t="s">
        <v>32</v>
      </c>
      <c r="G39" s="57" t="s">
        <v>519</v>
      </c>
      <c r="H39" s="57" t="s">
        <v>520</v>
      </c>
      <c r="I39" s="57" t="s">
        <v>424</v>
      </c>
      <c r="J39" s="58" t="s">
        <v>517</v>
      </c>
    </row>
    <row r="40" spans="2:10" s="35" customFormat="1" ht="31" thickBot="1" x14ac:dyDescent="0.25">
      <c r="B40" s="513" t="s">
        <v>33</v>
      </c>
      <c r="C40" s="514">
        <v>1</v>
      </c>
      <c r="D40" s="228" t="s">
        <v>589</v>
      </c>
      <c r="E40" s="515"/>
      <c r="F40" s="230">
        <v>20</v>
      </c>
      <c r="G40" s="231">
        <v>2</v>
      </c>
      <c r="H40" s="232">
        <f>F40*G40</f>
        <v>40</v>
      </c>
      <c r="I40" s="131" t="s">
        <v>457</v>
      </c>
      <c r="J40" s="132" t="s">
        <v>457</v>
      </c>
    </row>
    <row r="41" spans="2:10" x14ac:dyDescent="0.2">
      <c r="B41" s="503"/>
      <c r="C41" s="503"/>
      <c r="D41" s="503"/>
      <c r="E41" s="503"/>
      <c r="F41" s="503"/>
      <c r="G41" s="503"/>
      <c r="H41" s="503"/>
      <c r="I41" s="503"/>
      <c r="J41" s="503"/>
    </row>
    <row r="42" spans="2:10" ht="16" thickBot="1" x14ac:dyDescent="0.25">
      <c r="B42" s="503"/>
      <c r="C42" s="503"/>
      <c r="D42" s="503"/>
      <c r="E42" s="503"/>
      <c r="F42" s="503"/>
      <c r="G42" s="503"/>
      <c r="H42" s="503"/>
      <c r="I42" s="503"/>
      <c r="J42" s="503"/>
    </row>
    <row r="43" spans="2:10" s="34" customFormat="1" ht="27" customHeight="1" x14ac:dyDescent="0.2">
      <c r="B43" s="1203" t="s">
        <v>661</v>
      </c>
      <c r="C43" s="1204"/>
      <c r="D43" s="1204"/>
      <c r="E43" s="1204"/>
      <c r="F43" s="1204"/>
      <c r="G43" s="1204"/>
      <c r="H43" s="1204"/>
      <c r="I43" s="1204"/>
      <c r="J43" s="1205"/>
    </row>
    <row r="44" spans="2:10" ht="15" customHeight="1" x14ac:dyDescent="0.2">
      <c r="B44" s="1160"/>
      <c r="C44" s="1161"/>
      <c r="D44" s="1161"/>
      <c r="E44" s="1161"/>
      <c r="F44" s="1161"/>
      <c r="G44" s="1161"/>
      <c r="H44" s="1161"/>
      <c r="I44" s="1161"/>
      <c r="J44" s="1162"/>
    </row>
    <row r="45" spans="2:10" ht="45" x14ac:dyDescent="0.2">
      <c r="B45" s="55" t="s">
        <v>493</v>
      </c>
      <c r="C45" s="56" t="s">
        <v>76</v>
      </c>
      <c r="D45" s="56" t="s">
        <v>1</v>
      </c>
      <c r="E45" s="57" t="s">
        <v>523</v>
      </c>
      <c r="F45" s="57" t="s">
        <v>3</v>
      </c>
      <c r="G45" s="57" t="s">
        <v>515</v>
      </c>
      <c r="H45" s="57" t="s">
        <v>516</v>
      </c>
      <c r="I45" s="57" t="s">
        <v>424</v>
      </c>
      <c r="J45" s="58" t="s">
        <v>517</v>
      </c>
    </row>
    <row r="46" spans="2:10" x14ac:dyDescent="0.2">
      <c r="B46" s="356" t="s">
        <v>54</v>
      </c>
      <c r="C46" s="512">
        <v>1</v>
      </c>
      <c r="D46" s="193"/>
      <c r="E46" s="111">
        <v>1</v>
      </c>
      <c r="F46" s="194">
        <v>1</v>
      </c>
      <c r="G46" s="194">
        <v>1</v>
      </c>
      <c r="H46" s="166">
        <f>E46*F46*G46</f>
        <v>1</v>
      </c>
      <c r="I46" s="358">
        <v>7.9605000000000009E-2</v>
      </c>
      <c r="J46" s="359">
        <v>7.9605000000000009E-2</v>
      </c>
    </row>
    <row r="47" spans="2:10" ht="30" x14ac:dyDescent="0.2">
      <c r="B47" s="356" t="s">
        <v>167</v>
      </c>
      <c r="C47" s="512">
        <v>1</v>
      </c>
      <c r="D47" s="193" t="s">
        <v>588</v>
      </c>
      <c r="E47" s="111">
        <v>4</v>
      </c>
      <c r="F47" s="194">
        <v>2</v>
      </c>
      <c r="G47" s="194">
        <v>1</v>
      </c>
      <c r="H47" s="166">
        <f>E47*F47*G47</f>
        <v>8</v>
      </c>
      <c r="I47" s="358">
        <v>0.44862999999999997</v>
      </c>
      <c r="J47" s="359">
        <v>3.5890399999999998</v>
      </c>
    </row>
    <row r="48" spans="2:10" x14ac:dyDescent="0.2">
      <c r="B48" s="356" t="s">
        <v>501</v>
      </c>
      <c r="C48" s="512">
        <v>1</v>
      </c>
      <c r="D48" s="110" t="s">
        <v>30</v>
      </c>
      <c r="E48" s="111">
        <v>1</v>
      </c>
      <c r="F48" s="194">
        <v>3</v>
      </c>
      <c r="G48" s="194">
        <v>3</v>
      </c>
      <c r="H48" s="166">
        <f>E48*F48*G48</f>
        <v>9</v>
      </c>
      <c r="I48" s="358">
        <v>6.9599999999999992E-3</v>
      </c>
      <c r="J48" s="359">
        <v>6.2639999999999987E-2</v>
      </c>
    </row>
    <row r="49" spans="2:10" x14ac:dyDescent="0.2">
      <c r="B49" s="276" t="s">
        <v>193</v>
      </c>
      <c r="C49" s="506"/>
      <c r="D49" s="507"/>
      <c r="E49" s="506"/>
      <c r="F49" s="506"/>
      <c r="G49" s="506"/>
      <c r="H49" s="281"/>
      <c r="I49" s="508"/>
      <c r="J49" s="509">
        <v>3.7312849999999997</v>
      </c>
    </row>
    <row r="50" spans="2:10" ht="30" x14ac:dyDescent="0.2">
      <c r="B50" s="55" t="s">
        <v>502</v>
      </c>
      <c r="C50" s="56" t="s">
        <v>124</v>
      </c>
      <c r="D50" s="56" t="s">
        <v>1</v>
      </c>
      <c r="E50" s="56"/>
      <c r="F50" s="57" t="s">
        <v>32</v>
      </c>
      <c r="G50" s="57" t="s">
        <v>519</v>
      </c>
      <c r="H50" s="57" t="s">
        <v>520</v>
      </c>
      <c r="I50" s="57" t="s">
        <v>424</v>
      </c>
      <c r="J50" s="58" t="s">
        <v>517</v>
      </c>
    </row>
    <row r="51" spans="2:10" s="35" customFormat="1" ht="31" thickBot="1" x14ac:dyDescent="0.25">
      <c r="B51" s="513" t="s">
        <v>33</v>
      </c>
      <c r="C51" s="514">
        <v>1</v>
      </c>
      <c r="D51" s="228" t="s">
        <v>589</v>
      </c>
      <c r="E51" s="515"/>
      <c r="F51" s="230">
        <v>20</v>
      </c>
      <c r="G51" s="231">
        <v>2</v>
      </c>
      <c r="H51" s="232">
        <f>F51*G51</f>
        <v>40</v>
      </c>
      <c r="I51" s="131" t="s">
        <v>457</v>
      </c>
      <c r="J51" s="132" t="s">
        <v>457</v>
      </c>
    </row>
    <row r="53" spans="2:10" x14ac:dyDescent="0.2">
      <c r="B53" s="1179" t="s">
        <v>525</v>
      </c>
      <c r="C53" s="1179"/>
      <c r="D53" s="1179"/>
      <c r="E53" s="1179"/>
      <c r="F53" s="1179"/>
      <c r="G53" s="1179"/>
      <c r="H53" s="1179"/>
      <c r="I53" s="1179"/>
      <c r="J53" s="1179"/>
    </row>
    <row r="54" spans="2:10" ht="13.5" customHeight="1" x14ac:dyDescent="0.2">
      <c r="B54" s="1179" t="s">
        <v>732</v>
      </c>
      <c r="C54" s="1179"/>
      <c r="D54" s="1179"/>
      <c r="E54" s="1179"/>
      <c r="F54" s="1179"/>
      <c r="G54" s="1179"/>
      <c r="H54" s="1179"/>
      <c r="I54" s="1179"/>
      <c r="J54" s="1179"/>
    </row>
    <row r="55" spans="2:10" ht="13.5" customHeight="1" x14ac:dyDescent="0.2">
      <c r="B55" s="1179"/>
      <c r="C55" s="1179"/>
      <c r="D55" s="1179"/>
      <c r="E55" s="1179"/>
      <c r="F55" s="1179"/>
      <c r="G55" s="1179"/>
      <c r="H55" s="1179"/>
      <c r="I55" s="1179"/>
      <c r="J55" s="1179"/>
    </row>
  </sheetData>
  <mergeCells count="11">
    <mergeCell ref="B1:J1"/>
    <mergeCell ref="B53:J53"/>
    <mergeCell ref="B54:J55"/>
    <mergeCell ref="B44:J44"/>
    <mergeCell ref="B4:J4"/>
    <mergeCell ref="B3:J3"/>
    <mergeCell ref="B17:J17"/>
    <mergeCell ref="B31:J31"/>
    <mergeCell ref="B43:J43"/>
    <mergeCell ref="B18:J18"/>
    <mergeCell ref="B32:J32"/>
  </mergeCells>
  <dataValidations count="1">
    <dataValidation type="list" allowBlank="1" showInputMessage="1" showErrorMessage="1" sqref="B27:B28 B13:B14 B40 B51">
      <formula1>Staff_Types</formula1>
    </dataValidation>
  </dataValidation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45" customWidth="1"/>
    <col min="2" max="2" width="52.33203125" style="39" customWidth="1"/>
    <col min="3" max="3" width="12.33203125" style="39" customWidth="1"/>
    <col min="4" max="4" width="40.5" style="39" customWidth="1"/>
    <col min="5" max="5" width="9" style="39" customWidth="1"/>
    <col min="6" max="6" width="7.83203125" style="39" customWidth="1"/>
    <col min="7" max="7" width="7.1640625" style="39" customWidth="1"/>
    <col min="8" max="8" width="8.5" style="39" customWidth="1"/>
    <col min="9" max="9" width="11.6640625" style="39" customWidth="1"/>
    <col min="10" max="10" width="10.5" style="39" customWidth="1"/>
    <col min="11" max="16384" width="8.83203125" style="39"/>
  </cols>
  <sheetData>
    <row r="1" spans="1:10" s="36" customFormat="1" ht="27" customHeight="1" thickBot="1" x14ac:dyDescent="0.25">
      <c r="B1" s="1193" t="s">
        <v>739</v>
      </c>
      <c r="C1" s="1194"/>
      <c r="D1" s="1194"/>
      <c r="E1" s="1194"/>
      <c r="F1" s="1194"/>
      <c r="G1" s="1194"/>
      <c r="H1" s="1194"/>
      <c r="I1" s="1194"/>
      <c r="J1" s="1195"/>
    </row>
    <row r="2" spans="1:10" ht="16" thickBot="1" x14ac:dyDescent="0.25"/>
    <row r="3" spans="1:10" s="44" customFormat="1" ht="27" customHeight="1" x14ac:dyDescent="0.2">
      <c r="A3" s="43"/>
      <c r="B3" s="1200" t="s">
        <v>662</v>
      </c>
      <c r="C3" s="1201"/>
      <c r="D3" s="1201"/>
      <c r="E3" s="1201"/>
      <c r="F3" s="1201"/>
      <c r="G3" s="1201"/>
      <c r="H3" s="1201"/>
      <c r="I3" s="1201"/>
      <c r="J3" s="1202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75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x14ac:dyDescent="0.2">
      <c r="B6" s="356" t="s">
        <v>54</v>
      </c>
      <c r="C6" s="357">
        <v>1</v>
      </c>
      <c r="D6" s="193"/>
      <c r="E6" s="111">
        <v>1</v>
      </c>
      <c r="F6" s="194">
        <v>1</v>
      </c>
      <c r="G6" s="194">
        <v>1</v>
      </c>
      <c r="H6" s="166">
        <f>E6*F6*G6</f>
        <v>1</v>
      </c>
      <c r="I6" s="358">
        <v>7.9605000000000009E-2</v>
      </c>
      <c r="J6" s="359">
        <v>7.9605000000000009E-2</v>
      </c>
    </row>
    <row r="7" spans="1:10" x14ac:dyDescent="0.2">
      <c r="B7" s="360" t="s">
        <v>395</v>
      </c>
      <c r="C7" s="357">
        <v>1</v>
      </c>
      <c r="D7" s="110" t="s">
        <v>487</v>
      </c>
      <c r="E7" s="111">
        <v>1</v>
      </c>
      <c r="F7" s="112">
        <v>3</v>
      </c>
      <c r="G7" s="112">
        <v>1</v>
      </c>
      <c r="H7" s="113">
        <f>E7*F7*G7</f>
        <v>3</v>
      </c>
      <c r="I7" s="358">
        <v>1.3919999999999998E-2</v>
      </c>
      <c r="J7" s="361">
        <v>4.1759999999999992E-2</v>
      </c>
    </row>
    <row r="8" spans="1:10" x14ac:dyDescent="0.2">
      <c r="B8" s="362" t="s">
        <v>465</v>
      </c>
      <c r="C8" s="363"/>
      <c r="D8" s="364"/>
      <c r="E8" s="364"/>
      <c r="F8" s="364"/>
      <c r="G8" s="364"/>
      <c r="H8" s="364"/>
      <c r="I8" s="364"/>
      <c r="J8" s="365"/>
    </row>
    <row r="9" spans="1:10" x14ac:dyDescent="0.2">
      <c r="B9" s="356" t="s">
        <v>167</v>
      </c>
      <c r="C9" s="357">
        <v>0.5</v>
      </c>
      <c r="D9" s="193" t="s">
        <v>486</v>
      </c>
      <c r="E9" s="111">
        <v>2</v>
      </c>
      <c r="F9" s="194">
        <v>1</v>
      </c>
      <c r="G9" s="194">
        <v>1</v>
      </c>
      <c r="H9" s="166">
        <f>E9*F9*G9</f>
        <v>2</v>
      </c>
      <c r="I9" s="358">
        <v>0.44862999999999997</v>
      </c>
      <c r="J9" s="359">
        <v>0.44862999999999997</v>
      </c>
    </row>
    <row r="10" spans="1:10" x14ac:dyDescent="0.2">
      <c r="B10" s="360" t="s">
        <v>55</v>
      </c>
      <c r="C10" s="357">
        <v>0.5</v>
      </c>
      <c r="D10" s="366" t="s">
        <v>56</v>
      </c>
      <c r="E10" s="111">
        <v>1</v>
      </c>
      <c r="F10" s="194">
        <v>1</v>
      </c>
      <c r="G10" s="194">
        <v>1</v>
      </c>
      <c r="H10" s="166">
        <f>E10*F10*G10</f>
        <v>1</v>
      </c>
      <c r="I10" s="358">
        <v>0.53388999999999998</v>
      </c>
      <c r="J10" s="359">
        <v>0.26694499999999999</v>
      </c>
    </row>
    <row r="11" spans="1:10" x14ac:dyDescent="0.2">
      <c r="B11" s="367" t="s">
        <v>11</v>
      </c>
      <c r="C11" s="357">
        <v>0.5</v>
      </c>
      <c r="D11" s="366" t="s">
        <v>57</v>
      </c>
      <c r="E11" s="111">
        <v>1</v>
      </c>
      <c r="F11" s="194">
        <v>1</v>
      </c>
      <c r="G11" s="194">
        <v>1</v>
      </c>
      <c r="H11" s="166">
        <f>E11*F11*G11</f>
        <v>1</v>
      </c>
      <c r="I11" s="358">
        <v>7.2499999999999995E-2</v>
      </c>
      <c r="J11" s="359">
        <v>3.6249999999999998E-2</v>
      </c>
    </row>
    <row r="12" spans="1:10" x14ac:dyDescent="0.2">
      <c r="B12" s="360" t="s">
        <v>395</v>
      </c>
      <c r="C12" s="357">
        <v>0.5</v>
      </c>
      <c r="D12" s="110" t="s">
        <v>487</v>
      </c>
      <c r="E12" s="111">
        <v>1</v>
      </c>
      <c r="F12" s="112">
        <v>3</v>
      </c>
      <c r="G12" s="112">
        <v>1</v>
      </c>
      <c r="H12" s="113">
        <f>E12*F12*G12</f>
        <v>3</v>
      </c>
      <c r="I12" s="358">
        <v>1.3919999999999998E-2</v>
      </c>
      <c r="J12" s="361">
        <v>2.0879999999999996E-2</v>
      </c>
    </row>
    <row r="13" spans="1:10" x14ac:dyDescent="0.2">
      <c r="B13" s="356" t="s">
        <v>29</v>
      </c>
      <c r="C13" s="357">
        <v>0.5</v>
      </c>
      <c r="D13" s="110" t="s">
        <v>30</v>
      </c>
      <c r="E13" s="111">
        <v>1</v>
      </c>
      <c r="F13" s="194">
        <v>3</v>
      </c>
      <c r="G13" s="194">
        <v>3</v>
      </c>
      <c r="H13" s="166">
        <f>E13*F13*G13</f>
        <v>9</v>
      </c>
      <c r="I13" s="358">
        <v>6.9599999999999992E-3</v>
      </c>
      <c r="J13" s="359">
        <v>3.1319999999999994E-2</v>
      </c>
    </row>
    <row r="14" spans="1:10" x14ac:dyDescent="0.2">
      <c r="B14" s="362" t="s">
        <v>466</v>
      </c>
      <c r="C14" s="363"/>
      <c r="D14" s="364"/>
      <c r="E14" s="364"/>
      <c r="F14" s="364"/>
      <c r="G14" s="364"/>
      <c r="H14" s="364"/>
      <c r="I14" s="364"/>
      <c r="J14" s="365"/>
    </row>
    <row r="15" spans="1:10" s="47" customFormat="1" ht="30" x14ac:dyDescent="0.2">
      <c r="A15" s="46"/>
      <c r="B15" s="368" t="s">
        <v>167</v>
      </c>
      <c r="C15" s="369">
        <v>0.5</v>
      </c>
      <c r="D15" s="87" t="s">
        <v>464</v>
      </c>
      <c r="E15" s="348">
        <v>4</v>
      </c>
      <c r="F15" s="370">
        <v>2</v>
      </c>
      <c r="G15" s="370">
        <v>1</v>
      </c>
      <c r="H15" s="88">
        <f>E15*F15*G15</f>
        <v>8</v>
      </c>
      <c r="I15" s="371">
        <v>0.44862999999999997</v>
      </c>
      <c r="J15" s="372">
        <v>1.7945199999999999</v>
      </c>
    </row>
    <row r="16" spans="1:10" s="47" customFormat="1" x14ac:dyDescent="0.2">
      <c r="A16" s="46"/>
      <c r="B16" s="373" t="s">
        <v>29</v>
      </c>
      <c r="C16" s="324">
        <v>0.5</v>
      </c>
      <c r="D16" s="325" t="s">
        <v>30</v>
      </c>
      <c r="E16" s="326">
        <v>1</v>
      </c>
      <c r="F16" s="374">
        <v>3</v>
      </c>
      <c r="G16" s="374">
        <v>3</v>
      </c>
      <c r="H16" s="375">
        <f>E16*F16*G16</f>
        <v>9</v>
      </c>
      <c r="I16" s="376">
        <v>6.9599999999999992E-3</v>
      </c>
      <c r="J16" s="377">
        <v>3.1319999999999994E-2</v>
      </c>
    </row>
    <row r="17" spans="1:10" x14ac:dyDescent="0.2">
      <c r="B17" s="75" t="s">
        <v>193</v>
      </c>
      <c r="C17" s="378"/>
      <c r="D17" s="379"/>
      <c r="E17" s="380"/>
      <c r="F17" s="380"/>
      <c r="G17" s="380"/>
      <c r="H17" s="307"/>
      <c r="I17" s="381"/>
      <c r="J17" s="268">
        <v>2.7512300000000001</v>
      </c>
    </row>
    <row r="18" spans="1:10" s="44" customFormat="1" ht="27" customHeight="1" x14ac:dyDescent="0.2">
      <c r="A18" s="43"/>
      <c r="B18" s="123" t="s">
        <v>123</v>
      </c>
      <c r="C18" s="124" t="s">
        <v>124</v>
      </c>
      <c r="D18" s="124" t="s">
        <v>1</v>
      </c>
      <c r="E18" s="124"/>
      <c r="F18" s="124" t="s">
        <v>32</v>
      </c>
      <c r="G18" s="124" t="s">
        <v>125</v>
      </c>
      <c r="H18" s="124" t="s">
        <v>126</v>
      </c>
      <c r="I18" s="124" t="s">
        <v>424</v>
      </c>
      <c r="J18" s="125" t="s">
        <v>461</v>
      </c>
    </row>
    <row r="19" spans="1:10" x14ac:dyDescent="0.2">
      <c r="B19" s="382" t="s">
        <v>33</v>
      </c>
      <c r="C19" s="383">
        <v>1</v>
      </c>
      <c r="D19" s="193"/>
      <c r="E19" s="384"/>
      <c r="F19" s="111">
        <v>45</v>
      </c>
      <c r="G19" s="112">
        <v>1</v>
      </c>
      <c r="H19" s="113">
        <f>F19*G19</f>
        <v>45</v>
      </c>
      <c r="I19" s="200" t="s">
        <v>457</v>
      </c>
      <c r="J19" s="201" t="s">
        <v>457</v>
      </c>
    </row>
    <row r="20" spans="1:10" ht="16" thickBot="1" x14ac:dyDescent="0.25">
      <c r="B20" s="385" t="s">
        <v>37</v>
      </c>
      <c r="C20" s="386">
        <v>1</v>
      </c>
      <c r="D20" s="202"/>
      <c r="E20" s="387"/>
      <c r="F20" s="204">
        <v>30</v>
      </c>
      <c r="G20" s="205">
        <v>1</v>
      </c>
      <c r="H20" s="206">
        <f>F20*G20</f>
        <v>30</v>
      </c>
      <c r="I20" s="98" t="s">
        <v>457</v>
      </c>
      <c r="J20" s="99" t="s">
        <v>457</v>
      </c>
    </row>
    <row r="21" spans="1:10" ht="16" thickBot="1" x14ac:dyDescent="0.25">
      <c r="B21" s="388"/>
      <c r="C21" s="388"/>
      <c r="D21" s="389"/>
      <c r="E21" s="388"/>
      <c r="F21" s="388"/>
      <c r="G21" s="388"/>
      <c r="H21" s="390"/>
      <c r="I21" s="391"/>
      <c r="J21" s="391"/>
    </row>
    <row r="22" spans="1:10" ht="30" customHeight="1" x14ac:dyDescent="0.2">
      <c r="B22" s="1207" t="s">
        <v>663</v>
      </c>
      <c r="C22" s="1208"/>
      <c r="D22" s="1208"/>
      <c r="E22" s="1208"/>
      <c r="F22" s="1208"/>
      <c r="G22" s="1208"/>
      <c r="H22" s="1208"/>
      <c r="I22" s="1208"/>
      <c r="J22" s="1209"/>
    </row>
    <row r="23" spans="1:10" s="45" customFormat="1" ht="15" customHeight="1" x14ac:dyDescent="0.2">
      <c r="B23" s="1152"/>
      <c r="C23" s="1153"/>
      <c r="D23" s="1153"/>
      <c r="E23" s="1153"/>
      <c r="F23" s="1153"/>
      <c r="G23" s="1153"/>
      <c r="H23" s="1153"/>
      <c r="I23" s="1153"/>
      <c r="J23" s="1154"/>
    </row>
    <row r="24" spans="1:10" ht="45" x14ac:dyDescent="0.2">
      <c r="B24" s="392" t="s">
        <v>75</v>
      </c>
      <c r="C24" s="57" t="s">
        <v>76</v>
      </c>
      <c r="D24" s="57" t="s">
        <v>1</v>
      </c>
      <c r="E24" s="57" t="s">
        <v>523</v>
      </c>
      <c r="F24" s="57" t="s">
        <v>3</v>
      </c>
      <c r="G24" s="57" t="s">
        <v>515</v>
      </c>
      <c r="H24" s="57" t="s">
        <v>516</v>
      </c>
      <c r="I24" s="57" t="s">
        <v>424</v>
      </c>
      <c r="J24" s="58" t="s">
        <v>517</v>
      </c>
    </row>
    <row r="25" spans="1:10" x14ac:dyDescent="0.2">
      <c r="B25" s="393" t="s">
        <v>467</v>
      </c>
      <c r="C25" s="394"/>
      <c r="D25" s="394"/>
      <c r="E25" s="394"/>
      <c r="F25" s="394"/>
      <c r="G25" s="394"/>
      <c r="H25" s="394"/>
      <c r="I25" s="394"/>
      <c r="J25" s="395"/>
    </row>
    <row r="26" spans="1:10" x14ac:dyDescent="0.2">
      <c r="B26" s="396" t="s">
        <v>80</v>
      </c>
      <c r="C26" s="397">
        <v>1</v>
      </c>
      <c r="D26" s="398" t="s">
        <v>468</v>
      </c>
      <c r="E26" s="399">
        <v>2</v>
      </c>
      <c r="F26" s="400">
        <v>1</v>
      </c>
      <c r="G26" s="400">
        <v>1</v>
      </c>
      <c r="H26" s="401">
        <f t="shared" ref="H26:H29" si="0">E26*F26*G26</f>
        <v>2</v>
      </c>
      <c r="I26" s="402">
        <v>1.1759499999999998</v>
      </c>
      <c r="J26" s="403">
        <v>2.3518999999999997</v>
      </c>
    </row>
    <row r="27" spans="1:10" x14ac:dyDescent="0.2">
      <c r="B27" s="404" t="s">
        <v>79</v>
      </c>
      <c r="C27" s="397">
        <v>1</v>
      </c>
      <c r="D27" s="398" t="s">
        <v>469</v>
      </c>
      <c r="E27" s="399">
        <v>1</v>
      </c>
      <c r="F27" s="400">
        <v>1</v>
      </c>
      <c r="G27" s="400">
        <v>1</v>
      </c>
      <c r="H27" s="401">
        <f t="shared" si="0"/>
        <v>1</v>
      </c>
      <c r="I27" s="402">
        <v>0.30275999999999997</v>
      </c>
      <c r="J27" s="403">
        <v>0.30275999999999997</v>
      </c>
    </row>
    <row r="28" spans="1:10" x14ac:dyDescent="0.2">
      <c r="B28" s="396" t="s">
        <v>80</v>
      </c>
      <c r="C28" s="397">
        <v>1</v>
      </c>
      <c r="D28" s="398" t="s">
        <v>470</v>
      </c>
      <c r="E28" s="399">
        <v>2</v>
      </c>
      <c r="F28" s="400">
        <v>3</v>
      </c>
      <c r="G28" s="400">
        <v>2</v>
      </c>
      <c r="H28" s="401">
        <f t="shared" si="0"/>
        <v>12</v>
      </c>
      <c r="I28" s="402">
        <v>1.1759499999999998</v>
      </c>
      <c r="J28" s="403">
        <v>14.111399999999998</v>
      </c>
    </row>
    <row r="29" spans="1:10" x14ac:dyDescent="0.2">
      <c r="B29" s="405" t="s">
        <v>189</v>
      </c>
      <c r="C29" s="406">
        <v>0.5</v>
      </c>
      <c r="D29" s="398" t="s">
        <v>705</v>
      </c>
      <c r="E29" s="399">
        <v>1</v>
      </c>
      <c r="F29" s="400">
        <v>2</v>
      </c>
      <c r="G29" s="400">
        <v>1</v>
      </c>
      <c r="H29" s="401">
        <f t="shared" si="0"/>
        <v>2</v>
      </c>
      <c r="I29" s="402">
        <v>6.96</v>
      </c>
      <c r="J29" s="403">
        <v>6.96</v>
      </c>
    </row>
    <row r="30" spans="1:10" x14ac:dyDescent="0.2">
      <c r="B30" s="407" t="s">
        <v>193</v>
      </c>
      <c r="C30" s="408"/>
      <c r="D30" s="409"/>
      <c r="E30" s="408"/>
      <c r="F30" s="408"/>
      <c r="G30" s="408"/>
      <c r="H30" s="410"/>
      <c r="I30" s="411"/>
      <c r="J30" s="412">
        <v>23.726059999999997</v>
      </c>
    </row>
    <row r="31" spans="1:10" ht="30" x14ac:dyDescent="0.2">
      <c r="B31" s="392" t="s">
        <v>123</v>
      </c>
      <c r="C31" s="57" t="s">
        <v>124</v>
      </c>
      <c r="D31" s="57" t="s">
        <v>1</v>
      </c>
      <c r="E31" s="57"/>
      <c r="F31" s="57" t="s">
        <v>32</v>
      </c>
      <c r="G31" s="57" t="s">
        <v>125</v>
      </c>
      <c r="H31" s="57" t="s">
        <v>126</v>
      </c>
      <c r="I31" s="57" t="s">
        <v>424</v>
      </c>
      <c r="J31" s="58" t="s">
        <v>461</v>
      </c>
    </row>
    <row r="32" spans="1:10" s="44" customFormat="1" ht="15" customHeight="1" x14ac:dyDescent="0.2">
      <c r="A32" s="43"/>
      <c r="B32" s="413" t="s">
        <v>33</v>
      </c>
      <c r="C32" s="414">
        <v>1</v>
      </c>
      <c r="D32" s="415"/>
      <c r="E32" s="52"/>
      <c r="F32" s="416">
        <v>60</v>
      </c>
      <c r="G32" s="417">
        <v>1</v>
      </c>
      <c r="H32" s="418">
        <f>F32*G32</f>
        <v>60</v>
      </c>
      <c r="I32" s="419" t="s">
        <v>457</v>
      </c>
      <c r="J32" s="420" t="s">
        <v>457</v>
      </c>
    </row>
    <row r="33" spans="1:10" x14ac:dyDescent="0.2">
      <c r="B33" s="404" t="s">
        <v>37</v>
      </c>
      <c r="C33" s="406">
        <v>1</v>
      </c>
      <c r="D33" s="421"/>
      <c r="E33" s="51"/>
      <c r="F33" s="399">
        <v>15</v>
      </c>
      <c r="G33" s="400">
        <v>1</v>
      </c>
      <c r="H33" s="401">
        <f>F33*G33</f>
        <v>15</v>
      </c>
      <c r="I33" s="422" t="s">
        <v>457</v>
      </c>
      <c r="J33" s="423" t="s">
        <v>457</v>
      </c>
    </row>
    <row r="34" spans="1:10" x14ac:dyDescent="0.2">
      <c r="B34" s="404" t="s">
        <v>134</v>
      </c>
      <c r="C34" s="406">
        <v>1</v>
      </c>
      <c r="D34" s="421" t="s">
        <v>135</v>
      </c>
      <c r="E34" s="51"/>
      <c r="F34" s="399">
        <v>30</v>
      </c>
      <c r="G34" s="400">
        <v>2</v>
      </c>
      <c r="H34" s="401">
        <f>F34*G34</f>
        <v>60</v>
      </c>
      <c r="I34" s="422" t="s">
        <v>457</v>
      </c>
      <c r="J34" s="423" t="s">
        <v>457</v>
      </c>
    </row>
    <row r="35" spans="1:10" ht="16" thickBot="1" x14ac:dyDescent="0.25">
      <c r="B35" s="424" t="s">
        <v>136</v>
      </c>
      <c r="C35" s="425">
        <v>1</v>
      </c>
      <c r="D35" s="426"/>
      <c r="E35" s="427"/>
      <c r="F35" s="427"/>
      <c r="G35" s="428">
        <v>2</v>
      </c>
      <c r="H35" s="429"/>
      <c r="I35" s="430">
        <v>0.5</v>
      </c>
      <c r="J35" s="431">
        <v>1</v>
      </c>
    </row>
    <row r="36" spans="1:10" ht="16" thickBot="1" x14ac:dyDescent="0.25">
      <c r="B36" s="432"/>
      <c r="C36" s="433"/>
      <c r="D36" s="434"/>
      <c r="E36" s="435"/>
      <c r="F36" s="435"/>
      <c r="G36" s="211"/>
      <c r="H36" s="222"/>
      <c r="I36" s="436"/>
      <c r="J36" s="437"/>
    </row>
    <row r="37" spans="1:10" ht="30" customHeight="1" x14ac:dyDescent="0.2">
      <c r="B37" s="1207" t="s">
        <v>664</v>
      </c>
      <c r="C37" s="1208"/>
      <c r="D37" s="1208"/>
      <c r="E37" s="1208"/>
      <c r="F37" s="1208"/>
      <c r="G37" s="1208"/>
      <c r="H37" s="1208"/>
      <c r="I37" s="1208"/>
      <c r="J37" s="1209"/>
    </row>
    <row r="38" spans="1:10" s="45" customFormat="1" ht="15" customHeight="1" x14ac:dyDescent="0.2">
      <c r="B38" s="1152"/>
      <c r="C38" s="1153"/>
      <c r="D38" s="1153"/>
      <c r="E38" s="1153"/>
      <c r="F38" s="1153"/>
      <c r="G38" s="1153"/>
      <c r="H38" s="1153"/>
      <c r="I38" s="1153"/>
      <c r="J38" s="1154"/>
    </row>
    <row r="39" spans="1:10" ht="45" x14ac:dyDescent="0.2">
      <c r="B39" s="392" t="s">
        <v>75</v>
      </c>
      <c r="C39" s="57" t="s">
        <v>76</v>
      </c>
      <c r="D39" s="57" t="s">
        <v>1</v>
      </c>
      <c r="E39" s="57" t="s">
        <v>523</v>
      </c>
      <c r="F39" s="57" t="s">
        <v>3</v>
      </c>
      <c r="G39" s="57" t="s">
        <v>515</v>
      </c>
      <c r="H39" s="57" t="s">
        <v>516</v>
      </c>
      <c r="I39" s="57" t="s">
        <v>424</v>
      </c>
      <c r="J39" s="58" t="s">
        <v>517</v>
      </c>
    </row>
    <row r="40" spans="1:10" x14ac:dyDescent="0.2">
      <c r="B40" s="438" t="s">
        <v>54</v>
      </c>
      <c r="C40" s="439">
        <v>1</v>
      </c>
      <c r="D40" s="421"/>
      <c r="E40" s="399">
        <v>1</v>
      </c>
      <c r="F40" s="440">
        <v>1</v>
      </c>
      <c r="G40" s="440">
        <v>1</v>
      </c>
      <c r="H40" s="441">
        <f>E40*F40*G40</f>
        <v>1</v>
      </c>
      <c r="I40" s="402">
        <v>7.9605000000000009E-2</v>
      </c>
      <c r="J40" s="442">
        <v>7.9605000000000009E-2</v>
      </c>
    </row>
    <row r="41" spans="1:10" ht="30" x14ac:dyDescent="0.2">
      <c r="B41" s="443" t="s">
        <v>395</v>
      </c>
      <c r="C41" s="444">
        <v>1</v>
      </c>
      <c r="D41" s="398" t="s">
        <v>488</v>
      </c>
      <c r="E41" s="399">
        <v>1</v>
      </c>
      <c r="F41" s="400">
        <v>3</v>
      </c>
      <c r="G41" s="400">
        <v>1</v>
      </c>
      <c r="H41" s="401">
        <f>E41*F41*G41</f>
        <v>3</v>
      </c>
      <c r="I41" s="402">
        <v>1.3919999999999998E-2</v>
      </c>
      <c r="J41" s="403">
        <v>4.1759999999999992E-2</v>
      </c>
    </row>
    <row r="42" spans="1:10" x14ac:dyDescent="0.2">
      <c r="B42" s="393" t="s">
        <v>471</v>
      </c>
      <c r="C42" s="445"/>
      <c r="D42" s="394"/>
      <c r="E42" s="394"/>
      <c r="F42" s="394"/>
      <c r="G42" s="394"/>
      <c r="H42" s="394"/>
      <c r="I42" s="394"/>
      <c r="J42" s="395"/>
    </row>
    <row r="43" spans="1:10" x14ac:dyDescent="0.2">
      <c r="B43" s="396" t="s">
        <v>80</v>
      </c>
      <c r="C43" s="439">
        <v>1</v>
      </c>
      <c r="D43" s="398" t="s">
        <v>468</v>
      </c>
      <c r="E43" s="399">
        <v>2</v>
      </c>
      <c r="F43" s="400">
        <v>1</v>
      </c>
      <c r="G43" s="400">
        <v>1</v>
      </c>
      <c r="H43" s="401">
        <f t="shared" ref="H43:H46" si="1">E43*F43*G43</f>
        <v>2</v>
      </c>
      <c r="I43" s="402">
        <v>1.1759499999999998</v>
      </c>
      <c r="J43" s="403">
        <v>2.3518999999999997</v>
      </c>
    </row>
    <row r="44" spans="1:10" s="44" customFormat="1" ht="15" customHeight="1" x14ac:dyDescent="0.2">
      <c r="A44" s="43"/>
      <c r="B44" s="413" t="s">
        <v>79</v>
      </c>
      <c r="C44" s="446">
        <v>1</v>
      </c>
      <c r="D44" s="447" t="s">
        <v>469</v>
      </c>
      <c r="E44" s="416">
        <v>1</v>
      </c>
      <c r="F44" s="417">
        <v>1</v>
      </c>
      <c r="G44" s="417">
        <v>1</v>
      </c>
      <c r="H44" s="418">
        <f t="shared" si="1"/>
        <v>1</v>
      </c>
      <c r="I44" s="448">
        <v>0.30275999999999997</v>
      </c>
      <c r="J44" s="449">
        <v>0.30275999999999997</v>
      </c>
    </row>
    <row r="45" spans="1:10" x14ac:dyDescent="0.2">
      <c r="B45" s="396" t="s">
        <v>80</v>
      </c>
      <c r="C45" s="439">
        <v>1</v>
      </c>
      <c r="D45" s="398" t="s">
        <v>470</v>
      </c>
      <c r="E45" s="399">
        <v>2</v>
      </c>
      <c r="F45" s="400">
        <v>3</v>
      </c>
      <c r="G45" s="400">
        <v>2</v>
      </c>
      <c r="H45" s="401">
        <f t="shared" si="1"/>
        <v>12</v>
      </c>
      <c r="I45" s="402">
        <v>1.1759499999999998</v>
      </c>
      <c r="J45" s="403">
        <v>14.111399999999998</v>
      </c>
    </row>
    <row r="46" spans="1:10" x14ac:dyDescent="0.2">
      <c r="B46" s="405" t="s">
        <v>189</v>
      </c>
      <c r="C46" s="439">
        <v>1</v>
      </c>
      <c r="D46" s="398" t="s">
        <v>706</v>
      </c>
      <c r="E46" s="399">
        <v>1</v>
      </c>
      <c r="F46" s="400">
        <v>2</v>
      </c>
      <c r="G46" s="400">
        <v>1</v>
      </c>
      <c r="H46" s="401">
        <f t="shared" si="1"/>
        <v>2</v>
      </c>
      <c r="I46" s="402">
        <v>6.96</v>
      </c>
      <c r="J46" s="403">
        <v>13.92</v>
      </c>
    </row>
    <row r="47" spans="1:10" x14ac:dyDescent="0.2">
      <c r="B47" s="450" t="s">
        <v>472</v>
      </c>
      <c r="C47" s="451"/>
      <c r="D47" s="452"/>
      <c r="E47" s="453"/>
      <c r="F47" s="454"/>
      <c r="G47" s="454"/>
      <c r="H47" s="455"/>
      <c r="I47" s="456"/>
      <c r="J47" s="457"/>
    </row>
    <row r="48" spans="1:10" x14ac:dyDescent="0.2">
      <c r="B48" s="443" t="s">
        <v>55</v>
      </c>
      <c r="C48" s="458">
        <v>1</v>
      </c>
      <c r="D48" s="459" t="s">
        <v>56</v>
      </c>
      <c r="E48" s="399">
        <v>1</v>
      </c>
      <c r="F48" s="440">
        <v>1</v>
      </c>
      <c r="G48" s="440">
        <v>1</v>
      </c>
      <c r="H48" s="441">
        <f>E48*F48*G48</f>
        <v>1</v>
      </c>
      <c r="I48" s="402">
        <v>0.53388999999999998</v>
      </c>
      <c r="J48" s="442">
        <v>0.53388999999999998</v>
      </c>
    </row>
    <row r="49" spans="2:10" x14ac:dyDescent="0.2">
      <c r="B49" s="460" t="s">
        <v>11</v>
      </c>
      <c r="C49" s="458">
        <v>1</v>
      </c>
      <c r="D49" s="459" t="s">
        <v>57</v>
      </c>
      <c r="E49" s="399">
        <v>1</v>
      </c>
      <c r="F49" s="440">
        <v>1</v>
      </c>
      <c r="G49" s="440">
        <v>1</v>
      </c>
      <c r="H49" s="441">
        <f>E49*F49*G49</f>
        <v>1</v>
      </c>
      <c r="I49" s="402">
        <v>7.2499999999999995E-2</v>
      </c>
      <c r="J49" s="442">
        <v>7.2499999999999995E-2</v>
      </c>
    </row>
    <row r="50" spans="2:10" x14ac:dyDescent="0.2">
      <c r="B50" s="461" t="s">
        <v>22</v>
      </c>
      <c r="C50" s="462">
        <v>1</v>
      </c>
      <c r="D50" s="463" t="s">
        <v>473</v>
      </c>
      <c r="E50" s="464">
        <v>1</v>
      </c>
      <c r="F50" s="465">
        <v>1</v>
      </c>
      <c r="G50" s="465">
        <v>1</v>
      </c>
      <c r="H50" s="401">
        <f t="shared" ref="H50:H51" si="2">E50*F50*G50</f>
        <v>1</v>
      </c>
      <c r="I50" s="402">
        <v>1.0149999999999999</v>
      </c>
      <c r="J50" s="403">
        <v>1.0149999999999999</v>
      </c>
    </row>
    <row r="51" spans="2:10" x14ac:dyDescent="0.2">
      <c r="B51" s="466" t="s">
        <v>163</v>
      </c>
      <c r="C51" s="467">
        <v>1</v>
      </c>
      <c r="D51" s="421" t="s">
        <v>251</v>
      </c>
      <c r="E51" s="399">
        <v>1</v>
      </c>
      <c r="F51" s="440">
        <v>1</v>
      </c>
      <c r="G51" s="440">
        <v>1</v>
      </c>
      <c r="H51" s="441">
        <f t="shared" si="2"/>
        <v>1</v>
      </c>
      <c r="I51" s="402">
        <v>0.27332499999999998</v>
      </c>
      <c r="J51" s="442">
        <v>0.27332499999999998</v>
      </c>
    </row>
    <row r="52" spans="2:10" x14ac:dyDescent="0.2">
      <c r="B52" s="393" t="s">
        <v>474</v>
      </c>
      <c r="C52" s="451"/>
      <c r="D52" s="452"/>
      <c r="E52" s="453"/>
      <c r="F52" s="454"/>
      <c r="G52" s="454"/>
      <c r="H52" s="455"/>
      <c r="I52" s="456"/>
      <c r="J52" s="457"/>
    </row>
    <row r="53" spans="2:10" x14ac:dyDescent="0.2">
      <c r="B53" s="404" t="s">
        <v>82</v>
      </c>
      <c r="C53" s="439">
        <v>1</v>
      </c>
      <c r="D53" s="398" t="s">
        <v>475</v>
      </c>
      <c r="E53" s="399">
        <v>1</v>
      </c>
      <c r="F53" s="400">
        <v>1</v>
      </c>
      <c r="G53" s="400">
        <v>1</v>
      </c>
      <c r="H53" s="401">
        <f t="shared" ref="H53:H56" si="3">E53*F53*G53</f>
        <v>1</v>
      </c>
      <c r="I53" s="402">
        <v>2.9942499999999997E-2</v>
      </c>
      <c r="J53" s="468">
        <v>2.9942499999999997E-2</v>
      </c>
    </row>
    <row r="54" spans="2:10" x14ac:dyDescent="0.2">
      <c r="B54" s="469" t="s">
        <v>84</v>
      </c>
      <c r="C54" s="439">
        <v>1</v>
      </c>
      <c r="D54" s="398"/>
      <c r="E54" s="399">
        <v>1</v>
      </c>
      <c r="F54" s="400">
        <v>1</v>
      </c>
      <c r="G54" s="400">
        <v>1</v>
      </c>
      <c r="H54" s="401">
        <f t="shared" si="3"/>
        <v>1</v>
      </c>
      <c r="I54" s="402">
        <v>3.0682000000000001E-2</v>
      </c>
      <c r="J54" s="403">
        <v>3.0682000000000001E-2</v>
      </c>
    </row>
    <row r="55" spans="2:10" x14ac:dyDescent="0.2">
      <c r="B55" s="396" t="s">
        <v>85</v>
      </c>
      <c r="C55" s="439">
        <v>1</v>
      </c>
      <c r="D55" s="398" t="s">
        <v>476</v>
      </c>
      <c r="E55" s="399">
        <v>1</v>
      </c>
      <c r="F55" s="400">
        <v>1</v>
      </c>
      <c r="G55" s="400">
        <v>1</v>
      </c>
      <c r="H55" s="401">
        <f t="shared" si="3"/>
        <v>1</v>
      </c>
      <c r="I55" s="402">
        <v>2.9</v>
      </c>
      <c r="J55" s="468">
        <v>2.9</v>
      </c>
    </row>
    <row r="56" spans="2:10" x14ac:dyDescent="0.2">
      <c r="B56" s="396" t="s">
        <v>280</v>
      </c>
      <c r="C56" s="439">
        <v>0.25</v>
      </c>
      <c r="D56" s="398" t="s">
        <v>477</v>
      </c>
      <c r="E56" s="399">
        <v>2</v>
      </c>
      <c r="F56" s="400">
        <v>1</v>
      </c>
      <c r="G56" s="400">
        <v>1</v>
      </c>
      <c r="H56" s="401">
        <f t="shared" si="3"/>
        <v>2</v>
      </c>
      <c r="I56" s="402">
        <v>15</v>
      </c>
      <c r="J56" s="468">
        <v>7.5</v>
      </c>
    </row>
    <row r="57" spans="2:10" x14ac:dyDescent="0.2">
      <c r="B57" s="470" t="s">
        <v>97</v>
      </c>
      <c r="C57" s="439">
        <v>1</v>
      </c>
      <c r="D57" s="398"/>
      <c r="E57" s="399">
        <v>1</v>
      </c>
      <c r="F57" s="400">
        <v>1</v>
      </c>
      <c r="G57" s="400">
        <v>1</v>
      </c>
      <c r="H57" s="401">
        <f>E57*F57*G57</f>
        <v>1</v>
      </c>
      <c r="I57" s="402">
        <v>0.73949999999999994</v>
      </c>
      <c r="J57" s="403">
        <v>0.73949999999999994</v>
      </c>
    </row>
    <row r="58" spans="2:10" x14ac:dyDescent="0.2">
      <c r="B58" s="393" t="s">
        <v>478</v>
      </c>
      <c r="C58" s="451"/>
      <c r="D58" s="452"/>
      <c r="E58" s="453"/>
      <c r="F58" s="454"/>
      <c r="G58" s="454"/>
      <c r="H58" s="455"/>
      <c r="I58" s="456"/>
      <c r="J58" s="457"/>
    </row>
    <row r="59" spans="2:10" x14ac:dyDescent="0.2">
      <c r="B59" s="443" t="s">
        <v>119</v>
      </c>
      <c r="C59" s="444">
        <v>1</v>
      </c>
      <c r="D59" s="398" t="s">
        <v>479</v>
      </c>
      <c r="E59" s="399">
        <v>1</v>
      </c>
      <c r="F59" s="400">
        <v>1</v>
      </c>
      <c r="G59" s="400">
        <v>2</v>
      </c>
      <c r="H59" s="401">
        <f>E59*F59*G59</f>
        <v>2</v>
      </c>
      <c r="I59" s="402">
        <v>0.84129000000000009</v>
      </c>
      <c r="J59" s="403">
        <v>1.6825800000000002</v>
      </c>
    </row>
    <row r="60" spans="2:10" x14ac:dyDescent="0.2">
      <c r="B60" s="443" t="s">
        <v>29</v>
      </c>
      <c r="C60" s="444">
        <v>1</v>
      </c>
      <c r="D60" s="398" t="s">
        <v>30</v>
      </c>
      <c r="E60" s="399">
        <v>1</v>
      </c>
      <c r="F60" s="400">
        <v>4</v>
      </c>
      <c r="G60" s="400">
        <v>3</v>
      </c>
      <c r="H60" s="401">
        <f>E60*F60*G60</f>
        <v>12</v>
      </c>
      <c r="I60" s="402">
        <v>6.9599999999999992E-3</v>
      </c>
      <c r="J60" s="403">
        <v>8.3519999999999983E-2</v>
      </c>
    </row>
    <row r="61" spans="2:10" x14ac:dyDescent="0.2">
      <c r="B61" s="407" t="s">
        <v>193</v>
      </c>
      <c r="C61" s="408"/>
      <c r="D61" s="409"/>
      <c r="E61" s="408"/>
      <c r="F61" s="408"/>
      <c r="G61" s="408"/>
      <c r="H61" s="410"/>
      <c r="I61" s="411"/>
      <c r="J61" s="412">
        <v>45.668364499999988</v>
      </c>
    </row>
    <row r="62" spans="2:10" ht="30" x14ac:dyDescent="0.2">
      <c r="B62" s="392" t="s">
        <v>123</v>
      </c>
      <c r="C62" s="57" t="s">
        <v>124</v>
      </c>
      <c r="D62" s="57" t="s">
        <v>1</v>
      </c>
      <c r="E62" s="57"/>
      <c r="F62" s="57" t="s">
        <v>32</v>
      </c>
      <c r="G62" s="57" t="s">
        <v>125</v>
      </c>
      <c r="H62" s="57" t="s">
        <v>126</v>
      </c>
      <c r="I62" s="57" t="s">
        <v>424</v>
      </c>
      <c r="J62" s="58" t="s">
        <v>461</v>
      </c>
    </row>
    <row r="63" spans="2:10" x14ac:dyDescent="0.2">
      <c r="B63" s="404" t="s">
        <v>33</v>
      </c>
      <c r="C63" s="406">
        <v>1</v>
      </c>
      <c r="D63" s="421"/>
      <c r="E63" s="51"/>
      <c r="F63" s="399">
        <v>60</v>
      </c>
      <c r="G63" s="400">
        <v>1</v>
      </c>
      <c r="H63" s="401">
        <f>F63*G63</f>
        <v>60</v>
      </c>
      <c r="I63" s="422" t="s">
        <v>457</v>
      </c>
      <c r="J63" s="423" t="s">
        <v>457</v>
      </c>
    </row>
    <row r="64" spans="2:10" x14ac:dyDescent="0.2">
      <c r="B64" s="404" t="s">
        <v>37</v>
      </c>
      <c r="C64" s="406">
        <v>1</v>
      </c>
      <c r="D64" s="421"/>
      <c r="E64" s="51"/>
      <c r="F64" s="399">
        <v>45</v>
      </c>
      <c r="G64" s="400">
        <v>1</v>
      </c>
      <c r="H64" s="401">
        <f>F64*G64</f>
        <v>45</v>
      </c>
      <c r="I64" s="422" t="s">
        <v>457</v>
      </c>
      <c r="J64" s="423" t="s">
        <v>457</v>
      </c>
    </row>
    <row r="65" spans="2:10" x14ac:dyDescent="0.2">
      <c r="B65" s="404" t="s">
        <v>134</v>
      </c>
      <c r="C65" s="406">
        <v>1</v>
      </c>
      <c r="D65" s="421" t="s">
        <v>135</v>
      </c>
      <c r="E65" s="51"/>
      <c r="F65" s="399">
        <v>30</v>
      </c>
      <c r="G65" s="400">
        <v>5</v>
      </c>
      <c r="H65" s="401">
        <f>F65*G65</f>
        <v>150</v>
      </c>
      <c r="I65" s="422" t="s">
        <v>457</v>
      </c>
      <c r="J65" s="423" t="s">
        <v>457</v>
      </c>
    </row>
    <row r="66" spans="2:10" ht="16" thickBot="1" x14ac:dyDescent="0.25">
      <c r="B66" s="471" t="s">
        <v>136</v>
      </c>
      <c r="C66" s="472">
        <v>1</v>
      </c>
      <c r="D66" s="473"/>
      <c r="E66" s="474"/>
      <c r="F66" s="474"/>
      <c r="G66" s="475">
        <v>5</v>
      </c>
      <c r="H66" s="476"/>
      <c r="I66" s="477">
        <v>0.5</v>
      </c>
      <c r="J66" s="478">
        <v>2.5</v>
      </c>
    </row>
    <row r="67" spans="2:10" ht="15" customHeight="1" thickBot="1" x14ac:dyDescent="0.25">
      <c r="B67" s="432"/>
      <c r="C67" s="433"/>
      <c r="D67" s="434"/>
      <c r="E67" s="435"/>
      <c r="F67" s="435"/>
      <c r="G67" s="211"/>
      <c r="H67" s="222"/>
      <c r="I67" s="436"/>
      <c r="J67" s="437"/>
    </row>
    <row r="68" spans="2:10" ht="30" customHeight="1" x14ac:dyDescent="0.2">
      <c r="B68" s="1207" t="s">
        <v>665</v>
      </c>
      <c r="C68" s="1208"/>
      <c r="D68" s="1208"/>
      <c r="E68" s="1208"/>
      <c r="F68" s="1208"/>
      <c r="G68" s="1208"/>
      <c r="H68" s="1208"/>
      <c r="I68" s="1208"/>
      <c r="J68" s="1209"/>
    </row>
    <row r="69" spans="2:10" s="45" customFormat="1" ht="15" customHeight="1" x14ac:dyDescent="0.2">
      <c r="B69" s="1152"/>
      <c r="C69" s="1153"/>
      <c r="D69" s="1153"/>
      <c r="E69" s="1153"/>
      <c r="F69" s="1153"/>
      <c r="G69" s="1153"/>
      <c r="H69" s="1153"/>
      <c r="I69" s="1153"/>
      <c r="J69" s="1154"/>
    </row>
    <row r="70" spans="2:10" ht="45" x14ac:dyDescent="0.2">
      <c r="B70" s="392" t="s">
        <v>75</v>
      </c>
      <c r="C70" s="57" t="s">
        <v>76</v>
      </c>
      <c r="D70" s="57" t="s">
        <v>1</v>
      </c>
      <c r="E70" s="57" t="s">
        <v>523</v>
      </c>
      <c r="F70" s="57" t="s">
        <v>3</v>
      </c>
      <c r="G70" s="57" t="s">
        <v>515</v>
      </c>
      <c r="H70" s="57" t="s">
        <v>516</v>
      </c>
      <c r="I70" s="57" t="s">
        <v>424</v>
      </c>
      <c r="J70" s="58" t="s">
        <v>517</v>
      </c>
    </row>
    <row r="71" spans="2:10" x14ac:dyDescent="0.2">
      <c r="B71" s="393" t="s">
        <v>467</v>
      </c>
      <c r="C71" s="394"/>
      <c r="D71" s="394"/>
      <c r="E71" s="394"/>
      <c r="F71" s="394"/>
      <c r="G71" s="394"/>
      <c r="H71" s="394"/>
      <c r="I71" s="394"/>
      <c r="J71" s="395"/>
    </row>
    <row r="72" spans="2:10" x14ac:dyDescent="0.2">
      <c r="B72" s="396" t="s">
        <v>80</v>
      </c>
      <c r="C72" s="439">
        <v>1</v>
      </c>
      <c r="D72" s="398" t="s">
        <v>590</v>
      </c>
      <c r="E72" s="399">
        <v>2</v>
      </c>
      <c r="F72" s="400">
        <v>1</v>
      </c>
      <c r="G72" s="400">
        <v>1</v>
      </c>
      <c r="H72" s="401">
        <f t="shared" ref="H72:H75" si="4">E72*F72*G72</f>
        <v>2</v>
      </c>
      <c r="I72" s="402">
        <v>1.1759499999999998</v>
      </c>
      <c r="J72" s="403">
        <v>2.3518999999999997</v>
      </c>
    </row>
    <row r="73" spans="2:10" x14ac:dyDescent="0.2">
      <c r="B73" s="404" t="s">
        <v>79</v>
      </c>
      <c r="C73" s="439">
        <v>1</v>
      </c>
      <c r="D73" s="398" t="s">
        <v>469</v>
      </c>
      <c r="E73" s="399">
        <v>1</v>
      </c>
      <c r="F73" s="400">
        <v>1</v>
      </c>
      <c r="G73" s="400">
        <v>1</v>
      </c>
      <c r="H73" s="401">
        <f t="shared" si="4"/>
        <v>1</v>
      </c>
      <c r="I73" s="402">
        <v>0.30275999999999997</v>
      </c>
      <c r="J73" s="403">
        <v>0.30275999999999997</v>
      </c>
    </row>
    <row r="74" spans="2:10" x14ac:dyDescent="0.2">
      <c r="B74" s="396" t="s">
        <v>80</v>
      </c>
      <c r="C74" s="439">
        <v>1</v>
      </c>
      <c r="D74" s="398" t="s">
        <v>591</v>
      </c>
      <c r="E74" s="399">
        <v>2</v>
      </c>
      <c r="F74" s="400">
        <v>3</v>
      </c>
      <c r="G74" s="400">
        <v>2</v>
      </c>
      <c r="H74" s="401">
        <f t="shared" si="4"/>
        <v>12</v>
      </c>
      <c r="I74" s="402">
        <v>1.1759499999999998</v>
      </c>
      <c r="J74" s="403">
        <v>14.111399999999998</v>
      </c>
    </row>
    <row r="75" spans="2:10" x14ac:dyDescent="0.2">
      <c r="B75" s="405" t="s">
        <v>189</v>
      </c>
      <c r="C75" s="439">
        <v>1</v>
      </c>
      <c r="D75" s="398" t="s">
        <v>703</v>
      </c>
      <c r="E75" s="399">
        <v>1</v>
      </c>
      <c r="F75" s="400">
        <v>2</v>
      </c>
      <c r="G75" s="400">
        <v>1</v>
      </c>
      <c r="H75" s="401">
        <f t="shared" si="4"/>
        <v>2</v>
      </c>
      <c r="I75" s="402">
        <v>6.96</v>
      </c>
      <c r="J75" s="403">
        <v>13.92</v>
      </c>
    </row>
    <row r="76" spans="2:10" x14ac:dyDescent="0.2">
      <c r="B76" s="393" t="s">
        <v>480</v>
      </c>
      <c r="C76" s="451"/>
      <c r="D76" s="452"/>
      <c r="E76" s="453"/>
      <c r="F76" s="454"/>
      <c r="G76" s="454"/>
      <c r="H76" s="455"/>
      <c r="I76" s="456"/>
      <c r="J76" s="457"/>
    </row>
    <row r="77" spans="2:10" x14ac:dyDescent="0.2">
      <c r="B77" s="443" t="s">
        <v>112</v>
      </c>
      <c r="C77" s="444">
        <v>1</v>
      </c>
      <c r="D77" s="398" t="s">
        <v>481</v>
      </c>
      <c r="E77" s="399">
        <v>2</v>
      </c>
      <c r="F77" s="400">
        <v>6</v>
      </c>
      <c r="G77" s="400">
        <v>2</v>
      </c>
      <c r="H77" s="401">
        <f>E77*F77*G77</f>
        <v>24</v>
      </c>
      <c r="I77" s="402">
        <v>0.25360499999999997</v>
      </c>
      <c r="J77" s="403">
        <v>6.0865199999999993</v>
      </c>
    </row>
    <row r="78" spans="2:10" x14ac:dyDescent="0.2">
      <c r="B78" s="443" t="s">
        <v>114</v>
      </c>
      <c r="C78" s="444">
        <v>1</v>
      </c>
      <c r="D78" s="51" t="s">
        <v>482</v>
      </c>
      <c r="E78" s="399">
        <v>1</v>
      </c>
      <c r="F78" s="400">
        <v>3</v>
      </c>
      <c r="G78" s="400">
        <v>2</v>
      </c>
      <c r="H78" s="401">
        <f>E78*F78*G78</f>
        <v>6</v>
      </c>
      <c r="I78" s="402">
        <v>0.119625</v>
      </c>
      <c r="J78" s="403">
        <v>0.71775</v>
      </c>
    </row>
    <row r="79" spans="2:10" x14ac:dyDescent="0.2">
      <c r="B79" s="443" t="s">
        <v>578</v>
      </c>
      <c r="C79" s="444">
        <v>1</v>
      </c>
      <c r="D79" s="398" t="s">
        <v>483</v>
      </c>
      <c r="E79" s="399">
        <v>2</v>
      </c>
      <c r="F79" s="400">
        <v>2</v>
      </c>
      <c r="G79" s="400">
        <v>2</v>
      </c>
      <c r="H79" s="401">
        <f>E79*F79*G79</f>
        <v>8</v>
      </c>
      <c r="I79" s="402">
        <v>0.9425</v>
      </c>
      <c r="J79" s="403">
        <v>7.54</v>
      </c>
    </row>
    <row r="80" spans="2:10" x14ac:dyDescent="0.2">
      <c r="B80" s="479" t="s">
        <v>454</v>
      </c>
      <c r="C80" s="444">
        <v>1</v>
      </c>
      <c r="D80" s="398" t="s">
        <v>484</v>
      </c>
      <c r="E80" s="399">
        <v>2</v>
      </c>
      <c r="F80" s="400">
        <v>4</v>
      </c>
      <c r="G80" s="400">
        <v>10</v>
      </c>
      <c r="H80" s="401">
        <f>E80*F80*G80</f>
        <v>80</v>
      </c>
      <c r="I80" s="402">
        <v>2.1025000000000002E-2</v>
      </c>
      <c r="J80" s="403">
        <v>1.6820000000000002</v>
      </c>
    </row>
    <row r="81" spans="2:10" x14ac:dyDescent="0.2">
      <c r="B81" s="393" t="s">
        <v>474</v>
      </c>
      <c r="C81" s="451"/>
      <c r="D81" s="452"/>
      <c r="E81" s="453"/>
      <c r="F81" s="454"/>
      <c r="G81" s="454"/>
      <c r="H81" s="455"/>
      <c r="I81" s="456"/>
      <c r="J81" s="457"/>
    </row>
    <row r="82" spans="2:10" x14ac:dyDescent="0.2">
      <c r="B82" s="404" t="s">
        <v>82</v>
      </c>
      <c r="C82" s="439">
        <v>1</v>
      </c>
      <c r="D82" s="398" t="s">
        <v>475</v>
      </c>
      <c r="E82" s="399">
        <v>1</v>
      </c>
      <c r="F82" s="400">
        <v>1</v>
      </c>
      <c r="G82" s="400">
        <v>1</v>
      </c>
      <c r="H82" s="401">
        <f t="shared" ref="H82:H83" si="5">E82*F82*G82</f>
        <v>1</v>
      </c>
      <c r="I82" s="402">
        <v>2.9942499999999997E-2</v>
      </c>
      <c r="J82" s="468">
        <v>2.9942499999999997E-2</v>
      </c>
    </row>
    <row r="83" spans="2:10" x14ac:dyDescent="0.2">
      <c r="B83" s="396" t="s">
        <v>329</v>
      </c>
      <c r="C83" s="439">
        <v>1</v>
      </c>
      <c r="D83" s="398" t="s">
        <v>476</v>
      </c>
      <c r="E83" s="399">
        <v>1</v>
      </c>
      <c r="F83" s="400">
        <v>1</v>
      </c>
      <c r="G83" s="400">
        <v>1</v>
      </c>
      <c r="H83" s="401">
        <f t="shared" si="5"/>
        <v>1</v>
      </c>
      <c r="I83" s="402">
        <v>1.45</v>
      </c>
      <c r="J83" s="468">
        <v>1.45</v>
      </c>
    </row>
    <row r="84" spans="2:10" x14ac:dyDescent="0.2">
      <c r="B84" s="470" t="s">
        <v>97</v>
      </c>
      <c r="C84" s="439">
        <v>1</v>
      </c>
      <c r="D84" s="398"/>
      <c r="E84" s="399">
        <v>1</v>
      </c>
      <c r="F84" s="400">
        <v>1</v>
      </c>
      <c r="G84" s="400">
        <v>1</v>
      </c>
      <c r="H84" s="401">
        <f>E84*F84*G84</f>
        <v>1</v>
      </c>
      <c r="I84" s="402">
        <v>0.73949999999999994</v>
      </c>
      <c r="J84" s="403">
        <v>0.73949999999999994</v>
      </c>
    </row>
    <row r="85" spans="2:10" x14ac:dyDescent="0.2">
      <c r="B85" s="393" t="s">
        <v>478</v>
      </c>
      <c r="C85" s="451"/>
      <c r="D85" s="452"/>
      <c r="E85" s="453"/>
      <c r="F85" s="454"/>
      <c r="G85" s="454"/>
      <c r="H85" s="455"/>
      <c r="I85" s="456"/>
      <c r="J85" s="457"/>
    </row>
    <row r="86" spans="2:10" x14ac:dyDescent="0.2">
      <c r="B86" s="443" t="s">
        <v>501</v>
      </c>
      <c r="C86" s="444">
        <v>1</v>
      </c>
      <c r="D86" s="398" t="s">
        <v>30</v>
      </c>
      <c r="E86" s="399">
        <v>1</v>
      </c>
      <c r="F86" s="400">
        <v>4</v>
      </c>
      <c r="G86" s="400">
        <v>3</v>
      </c>
      <c r="H86" s="401">
        <f>E86*F86*G86</f>
        <v>12</v>
      </c>
      <c r="I86" s="402">
        <v>6.9599999999999992E-3</v>
      </c>
      <c r="J86" s="403">
        <v>8.3519999999999983E-2</v>
      </c>
    </row>
    <row r="87" spans="2:10" x14ac:dyDescent="0.2">
      <c r="B87" s="407" t="s">
        <v>193</v>
      </c>
      <c r="C87" s="408"/>
      <c r="D87" s="409"/>
      <c r="E87" s="408"/>
      <c r="F87" s="408"/>
      <c r="G87" s="408"/>
      <c r="H87" s="410"/>
      <c r="I87" s="411"/>
      <c r="J87" s="412">
        <v>49.015292500000001</v>
      </c>
    </row>
    <row r="88" spans="2:10" ht="30" x14ac:dyDescent="0.2">
      <c r="B88" s="392" t="s">
        <v>502</v>
      </c>
      <c r="C88" s="57" t="s">
        <v>124</v>
      </c>
      <c r="D88" s="57" t="s">
        <v>1</v>
      </c>
      <c r="E88" s="57"/>
      <c r="F88" s="57" t="s">
        <v>32</v>
      </c>
      <c r="G88" s="57" t="s">
        <v>519</v>
      </c>
      <c r="H88" s="57" t="s">
        <v>520</v>
      </c>
      <c r="I88" s="57" t="s">
        <v>424</v>
      </c>
      <c r="J88" s="58" t="s">
        <v>517</v>
      </c>
    </row>
    <row r="89" spans="2:10" x14ac:dyDescent="0.2">
      <c r="B89" s="404" t="s">
        <v>33</v>
      </c>
      <c r="C89" s="406">
        <v>1</v>
      </c>
      <c r="D89" s="421"/>
      <c r="E89" s="51"/>
      <c r="F89" s="399">
        <v>60</v>
      </c>
      <c r="G89" s="400">
        <v>1</v>
      </c>
      <c r="H89" s="401">
        <f>F89*G89</f>
        <v>60</v>
      </c>
      <c r="I89" s="422" t="s">
        <v>457</v>
      </c>
      <c r="J89" s="423" t="s">
        <v>457</v>
      </c>
    </row>
    <row r="90" spans="2:10" x14ac:dyDescent="0.2">
      <c r="B90" s="404" t="s">
        <v>37</v>
      </c>
      <c r="C90" s="406">
        <v>1</v>
      </c>
      <c r="D90" s="421"/>
      <c r="E90" s="51"/>
      <c r="F90" s="399">
        <v>30</v>
      </c>
      <c r="G90" s="400">
        <v>1</v>
      </c>
      <c r="H90" s="401">
        <f>F90*G90</f>
        <v>30</v>
      </c>
      <c r="I90" s="422" t="s">
        <v>457</v>
      </c>
      <c r="J90" s="423" t="s">
        <v>457</v>
      </c>
    </row>
    <row r="91" spans="2:10" x14ac:dyDescent="0.2">
      <c r="B91" s="480" t="s">
        <v>134</v>
      </c>
      <c r="C91" s="481">
        <v>1</v>
      </c>
      <c r="D91" s="482" t="s">
        <v>135</v>
      </c>
      <c r="E91" s="51"/>
      <c r="F91" s="483">
        <v>30</v>
      </c>
      <c r="G91" s="484">
        <v>4</v>
      </c>
      <c r="H91" s="485">
        <f>F91*G91</f>
        <v>120</v>
      </c>
      <c r="I91" s="422" t="s">
        <v>457</v>
      </c>
      <c r="J91" s="423" t="s">
        <v>457</v>
      </c>
    </row>
    <row r="92" spans="2:10" ht="16" thickBot="1" x14ac:dyDescent="0.25">
      <c r="B92" s="486" t="s">
        <v>136</v>
      </c>
      <c r="C92" s="487">
        <v>1</v>
      </c>
      <c r="D92" s="488"/>
      <c r="E92" s="489"/>
      <c r="F92" s="489"/>
      <c r="G92" s="490">
        <v>4</v>
      </c>
      <c r="H92" s="491"/>
      <c r="I92" s="492">
        <v>0.5</v>
      </c>
      <c r="J92" s="493">
        <v>2</v>
      </c>
    </row>
    <row r="94" spans="2:10" x14ac:dyDescent="0.2">
      <c r="B94" s="1179" t="s">
        <v>525</v>
      </c>
      <c r="C94" s="1179"/>
      <c r="D94" s="1179"/>
      <c r="E94" s="1179"/>
      <c r="F94" s="1179"/>
      <c r="G94" s="1179"/>
      <c r="H94" s="1179"/>
      <c r="I94" s="1179"/>
      <c r="J94" s="1179"/>
    </row>
    <row r="95" spans="2:10" ht="15" customHeight="1" x14ac:dyDescent="0.2">
      <c r="B95" s="1206" t="s">
        <v>731</v>
      </c>
      <c r="C95" s="1206"/>
      <c r="D95" s="1206"/>
      <c r="E95" s="1206"/>
      <c r="F95" s="1206"/>
      <c r="G95" s="1206"/>
      <c r="H95" s="1206"/>
      <c r="I95" s="1206"/>
      <c r="J95" s="1206"/>
    </row>
    <row r="96" spans="2:10" ht="15" customHeight="1" x14ac:dyDescent="0.2">
      <c r="B96" s="1206"/>
      <c r="C96" s="1206"/>
      <c r="D96" s="1206"/>
      <c r="E96" s="1206"/>
      <c r="F96" s="1206"/>
      <c r="G96" s="1206"/>
      <c r="H96" s="1206"/>
      <c r="I96" s="1206"/>
      <c r="J96" s="1206"/>
    </row>
    <row r="97" spans="2:10" ht="15" customHeight="1" x14ac:dyDescent="0.2">
      <c r="B97" s="1206"/>
      <c r="C97" s="1206"/>
      <c r="D97" s="1206"/>
      <c r="E97" s="1206"/>
      <c r="F97" s="1206"/>
      <c r="G97" s="1206"/>
      <c r="H97" s="1206"/>
      <c r="I97" s="1206"/>
      <c r="J97" s="1206"/>
    </row>
  </sheetData>
  <mergeCells count="8">
    <mergeCell ref="B95:J97"/>
    <mergeCell ref="B1:J1"/>
    <mergeCell ref="B3:J3"/>
    <mergeCell ref="B4:J4"/>
    <mergeCell ref="B94:J94"/>
    <mergeCell ref="B68:J68"/>
    <mergeCell ref="B37:J37"/>
    <mergeCell ref="B22:J22"/>
  </mergeCells>
  <dataValidations count="1">
    <dataValidation type="list" allowBlank="1" showInputMessage="1" showErrorMessage="1" sqref="B89:B90 B63:B64 B19:B20 B32:B33">
      <formula1>Staff_Types</formula1>
    </dataValidation>
  </dataValidation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76" t="s">
        <v>667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347" t="s">
        <v>242</v>
      </c>
      <c r="C4" s="227">
        <v>1</v>
      </c>
      <c r="D4" s="177" t="s">
        <v>253</v>
      </c>
      <c r="E4" s="348">
        <v>1</v>
      </c>
      <c r="F4" s="89">
        <v>1</v>
      </c>
      <c r="G4" s="89">
        <v>1</v>
      </c>
      <c r="H4" s="90">
        <f t="shared" ref="H4" si="0">E4*F4*G4</f>
        <v>1</v>
      </c>
      <c r="I4" s="167">
        <v>0.1</v>
      </c>
      <c r="J4" s="66">
        <v>0.1</v>
      </c>
    </row>
    <row r="5" spans="2:10" x14ac:dyDescent="0.2">
      <c r="B5" s="349" t="s">
        <v>254</v>
      </c>
      <c r="C5" s="350">
        <v>1</v>
      </c>
      <c r="D5" s="325" t="s">
        <v>460</v>
      </c>
      <c r="E5" s="326">
        <v>0.2</v>
      </c>
      <c r="F5" s="327">
        <v>1</v>
      </c>
      <c r="G5" s="327">
        <v>1</v>
      </c>
      <c r="H5" s="328">
        <f>E5*F5*G5</f>
        <v>0.2</v>
      </c>
      <c r="I5" s="73">
        <v>0.43717499999999998</v>
      </c>
      <c r="J5" s="74">
        <v>8.7434999999999999E-2</v>
      </c>
    </row>
    <row r="6" spans="2:10" x14ac:dyDescent="0.2">
      <c r="B6" s="75" t="s">
        <v>193</v>
      </c>
      <c r="C6" s="303"/>
      <c r="D6" s="304"/>
      <c r="E6" s="305"/>
      <c r="F6" s="306"/>
      <c r="G6" s="306"/>
      <c r="H6" s="307"/>
      <c r="I6" s="308"/>
      <c r="J6" s="82">
        <v>0.18743500000000002</v>
      </c>
    </row>
    <row r="7" spans="2:10" ht="30" x14ac:dyDescent="0.2">
      <c r="B7" s="83" t="s">
        <v>502</v>
      </c>
      <c r="C7" s="84" t="s">
        <v>124</v>
      </c>
      <c r="D7" s="84" t="s">
        <v>1</v>
      </c>
      <c r="E7" s="84"/>
      <c r="F7" s="57" t="s">
        <v>32</v>
      </c>
      <c r="G7" s="57" t="s">
        <v>519</v>
      </c>
      <c r="H7" s="57" t="s">
        <v>520</v>
      </c>
      <c r="I7" s="57" t="s">
        <v>424</v>
      </c>
      <c r="J7" s="58" t="s">
        <v>517</v>
      </c>
    </row>
    <row r="8" spans="2:10" ht="16" thickBot="1" x14ac:dyDescent="0.25">
      <c r="B8" s="351" t="s">
        <v>33</v>
      </c>
      <c r="C8" s="94">
        <v>1</v>
      </c>
      <c r="D8" s="352"/>
      <c r="E8" s="352"/>
      <c r="F8" s="353">
        <v>20</v>
      </c>
      <c r="G8" s="354">
        <v>1</v>
      </c>
      <c r="H8" s="355">
        <v>20</v>
      </c>
      <c r="I8" s="98" t="s">
        <v>457</v>
      </c>
      <c r="J8" s="99" t="s">
        <v>457</v>
      </c>
    </row>
    <row r="10" spans="2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1" spans="2:10" x14ac:dyDescent="0.2">
      <c r="B11" s="2"/>
      <c r="C11" s="2"/>
      <c r="D11" s="2"/>
      <c r="E11" s="2"/>
      <c r="F11" s="2"/>
      <c r="G11" s="2"/>
      <c r="H11" s="2"/>
      <c r="I11" s="2"/>
      <c r="J11" s="2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0:J10"/>
  </mergeCells>
  <dataValidations disablePrompts="1" count="1">
    <dataValidation type="list" allowBlank="1" showInputMessage="1" showErrorMessage="1" sqref="B5">
      <formula1>Drugs_Ophthalmia</formula1>
    </dataValidation>
  </dataValidation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668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ht="30" x14ac:dyDescent="0.2">
      <c r="B4" s="117" t="s">
        <v>592</v>
      </c>
      <c r="C4" s="118">
        <v>1</v>
      </c>
      <c r="D4" s="119" t="s">
        <v>358</v>
      </c>
      <c r="E4" s="120">
        <v>5.0000000000000001E-3</v>
      </c>
      <c r="F4" s="121">
        <v>1</v>
      </c>
      <c r="G4" s="121">
        <v>1</v>
      </c>
      <c r="H4" s="346">
        <v>5.0000000000000001E-3</v>
      </c>
      <c r="I4" s="73">
        <v>109.93899999999999</v>
      </c>
      <c r="J4" s="74">
        <v>0.54969499999999993</v>
      </c>
    </row>
    <row r="5" spans="1:10" x14ac:dyDescent="0.2">
      <c r="B5" s="75" t="s">
        <v>193</v>
      </c>
      <c r="C5" s="303"/>
      <c r="D5" s="304"/>
      <c r="E5" s="305"/>
      <c r="F5" s="306"/>
      <c r="G5" s="306"/>
      <c r="H5" s="307"/>
      <c r="I5" s="308"/>
      <c r="J5" s="82">
        <v>0.54969499999999993</v>
      </c>
    </row>
    <row r="6" spans="1:10" ht="30" x14ac:dyDescent="0.2">
      <c r="B6" s="83" t="s">
        <v>502</v>
      </c>
      <c r="C6" s="84" t="s">
        <v>124</v>
      </c>
      <c r="D6" s="84" t="s">
        <v>1</v>
      </c>
      <c r="E6" s="84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1:10" x14ac:dyDescent="0.2">
      <c r="B7" s="115" t="s">
        <v>33</v>
      </c>
      <c r="C7" s="109">
        <v>1</v>
      </c>
      <c r="D7" s="331"/>
      <c r="E7" s="331"/>
      <c r="F7" s="111">
        <v>30</v>
      </c>
      <c r="G7" s="112">
        <v>1</v>
      </c>
      <c r="H7" s="113">
        <v>30</v>
      </c>
      <c r="I7" s="200" t="s">
        <v>457</v>
      </c>
      <c r="J7" s="201" t="s">
        <v>457</v>
      </c>
    </row>
    <row r="8" spans="1:10" ht="16" thickBot="1" x14ac:dyDescent="0.25">
      <c r="B8" s="336" t="s">
        <v>388</v>
      </c>
      <c r="C8" s="94">
        <v>0.15</v>
      </c>
      <c r="D8" s="284" t="s">
        <v>359</v>
      </c>
      <c r="E8" s="284"/>
      <c r="F8" s="204">
        <v>30</v>
      </c>
      <c r="G8" s="205">
        <v>1</v>
      </c>
      <c r="H8" s="206">
        <v>30</v>
      </c>
      <c r="I8" s="98" t="s">
        <v>457</v>
      </c>
      <c r="J8" s="99" t="s">
        <v>457</v>
      </c>
    </row>
    <row r="10" spans="1:10" x14ac:dyDescent="0.2">
      <c r="B10" s="1179" t="s">
        <v>525</v>
      </c>
      <c r="C10" s="1179"/>
      <c r="D10" s="1179"/>
      <c r="E10" s="1179"/>
      <c r="F10" s="1179"/>
      <c r="G10" s="1179"/>
      <c r="H10" s="1179"/>
      <c r="I10" s="1179"/>
      <c r="J10" s="1179"/>
    </row>
    <row r="11" spans="1:10" ht="16.5" customHeight="1" x14ac:dyDescent="0.2">
      <c r="B11" s="1198" t="s">
        <v>721</v>
      </c>
      <c r="C11" s="1198"/>
      <c r="D11" s="1198"/>
      <c r="E11" s="1198"/>
      <c r="F11" s="1198"/>
      <c r="G11" s="1198"/>
      <c r="H11" s="1198"/>
      <c r="I11" s="1198"/>
      <c r="J11" s="1198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10:J10"/>
    <mergeCell ref="B11:J11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669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339" t="s">
        <v>361</v>
      </c>
      <c r="C4" s="340">
        <v>0.5</v>
      </c>
      <c r="D4" s="331" t="s">
        <v>362</v>
      </c>
      <c r="E4" s="331">
        <v>0.2</v>
      </c>
      <c r="F4" s="331">
        <v>1</v>
      </c>
      <c r="G4" s="331">
        <v>1</v>
      </c>
      <c r="H4" s="341">
        <v>0.2</v>
      </c>
      <c r="I4" s="65">
        <v>2.117</v>
      </c>
      <c r="J4" s="66">
        <v>0.2117</v>
      </c>
    </row>
    <row r="5" spans="1:10" x14ac:dyDescent="0.2">
      <c r="B5" s="339" t="s">
        <v>54</v>
      </c>
      <c r="C5" s="340">
        <v>1</v>
      </c>
      <c r="D5" s="340"/>
      <c r="E5" s="331">
        <v>1</v>
      </c>
      <c r="F5" s="331">
        <v>1</v>
      </c>
      <c r="G5" s="331">
        <v>1</v>
      </c>
      <c r="H5" s="113">
        <v>1</v>
      </c>
      <c r="I5" s="65">
        <v>7.9605000000000009E-2</v>
      </c>
      <c r="J5" s="66">
        <v>7.9605000000000009E-2</v>
      </c>
    </row>
    <row r="6" spans="1:10" x14ac:dyDescent="0.2">
      <c r="B6" s="342" t="s">
        <v>254</v>
      </c>
      <c r="C6" s="343">
        <v>0.5</v>
      </c>
      <c r="D6" s="332" t="s">
        <v>363</v>
      </c>
      <c r="E6" s="332">
        <v>0.2</v>
      </c>
      <c r="F6" s="332">
        <v>3</v>
      </c>
      <c r="G6" s="332">
        <v>3</v>
      </c>
      <c r="H6" s="344">
        <v>1.8000000000000003</v>
      </c>
      <c r="I6" s="73">
        <v>0.43717499999999998</v>
      </c>
      <c r="J6" s="74">
        <v>0.39345750000000002</v>
      </c>
    </row>
    <row r="7" spans="1:10" x14ac:dyDescent="0.2">
      <c r="B7" s="75" t="s">
        <v>193</v>
      </c>
      <c r="C7" s="303"/>
      <c r="D7" s="304"/>
      <c r="E7" s="305"/>
      <c r="F7" s="306"/>
      <c r="G7" s="306"/>
      <c r="H7" s="307"/>
      <c r="I7" s="308"/>
      <c r="J7" s="82">
        <v>0.68476250000000005</v>
      </c>
    </row>
    <row r="8" spans="1:10" ht="30" x14ac:dyDescent="0.2">
      <c r="B8" s="83" t="s">
        <v>502</v>
      </c>
      <c r="C8" s="84" t="s">
        <v>124</v>
      </c>
      <c r="D8" s="84" t="s">
        <v>1</v>
      </c>
      <c r="E8" s="84"/>
      <c r="F8" s="57" t="s">
        <v>32</v>
      </c>
      <c r="G8" s="57" t="s">
        <v>519</v>
      </c>
      <c r="H8" s="57" t="s">
        <v>520</v>
      </c>
      <c r="I8" s="57" t="s">
        <v>424</v>
      </c>
      <c r="J8" s="58" t="s">
        <v>517</v>
      </c>
    </row>
    <row r="9" spans="1:10" ht="16" thickBot="1" x14ac:dyDescent="0.25">
      <c r="B9" s="93" t="s">
        <v>33</v>
      </c>
      <c r="C9" s="94">
        <v>1</v>
      </c>
      <c r="D9" s="284" t="s">
        <v>364</v>
      </c>
      <c r="E9" s="284"/>
      <c r="F9" s="345">
        <v>15</v>
      </c>
      <c r="G9" s="205">
        <v>1</v>
      </c>
      <c r="H9" s="206">
        <v>15</v>
      </c>
      <c r="I9" s="98" t="s">
        <v>457</v>
      </c>
      <c r="J9" s="99" t="s">
        <v>457</v>
      </c>
    </row>
    <row r="11" spans="1:10" ht="15" customHeight="1" x14ac:dyDescent="0.2">
      <c r="B11" s="1179" t="s">
        <v>525</v>
      </c>
      <c r="C11" s="1179"/>
      <c r="D11" s="1179"/>
      <c r="E11" s="1179"/>
      <c r="F11" s="1179"/>
      <c r="G11" s="1179"/>
      <c r="H11" s="1179"/>
      <c r="I11" s="1179"/>
      <c r="J11" s="1179"/>
    </row>
    <row r="12" spans="1:10" ht="15" customHeight="1" x14ac:dyDescent="0.2">
      <c r="B12" s="1179" t="s">
        <v>720</v>
      </c>
      <c r="C12" s="1179"/>
      <c r="D12" s="1179"/>
      <c r="E12" s="1179"/>
      <c r="F12" s="1179"/>
      <c r="G12" s="1179"/>
      <c r="H12" s="1179"/>
      <c r="I12" s="1179"/>
      <c r="J12" s="117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11:J11"/>
    <mergeCell ref="B12:J1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670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ht="30" x14ac:dyDescent="0.2">
      <c r="B4" s="108" t="s">
        <v>593</v>
      </c>
      <c r="C4" s="109">
        <v>1</v>
      </c>
      <c r="D4" s="110" t="s">
        <v>367</v>
      </c>
      <c r="E4" s="111">
        <v>0.2</v>
      </c>
      <c r="F4" s="112">
        <v>1</v>
      </c>
      <c r="G4" s="112">
        <v>2</v>
      </c>
      <c r="H4" s="113">
        <v>0.4</v>
      </c>
      <c r="I4" s="65">
        <v>0.152395</v>
      </c>
      <c r="J4" s="66">
        <v>6.0958000000000005E-2</v>
      </c>
    </row>
    <row r="5" spans="1:10" x14ac:dyDescent="0.2">
      <c r="B5" s="108" t="s">
        <v>579</v>
      </c>
      <c r="C5" s="109">
        <v>1</v>
      </c>
      <c r="D5" s="110"/>
      <c r="E5" s="111">
        <v>1</v>
      </c>
      <c r="F5" s="112">
        <v>1</v>
      </c>
      <c r="G5" s="112">
        <v>10</v>
      </c>
      <c r="H5" s="113">
        <v>10</v>
      </c>
      <c r="I5" s="65">
        <v>8.8594999999999993E-2</v>
      </c>
      <c r="J5" s="66">
        <v>0.8859499999999999</v>
      </c>
    </row>
    <row r="6" spans="1:10" x14ac:dyDescent="0.2">
      <c r="B6" s="338" t="s">
        <v>594</v>
      </c>
      <c r="C6" s="118">
        <v>1</v>
      </c>
      <c r="D6" s="119"/>
      <c r="E6" s="120">
        <v>1</v>
      </c>
      <c r="F6" s="121">
        <v>1</v>
      </c>
      <c r="G6" s="121">
        <v>10</v>
      </c>
      <c r="H6" s="122">
        <v>10</v>
      </c>
      <c r="I6" s="73">
        <v>7.2499999999999995E-2</v>
      </c>
      <c r="J6" s="74">
        <v>0.72499999999999998</v>
      </c>
    </row>
    <row r="7" spans="1:10" x14ac:dyDescent="0.2">
      <c r="B7" s="75" t="s">
        <v>193</v>
      </c>
      <c r="C7" s="303"/>
      <c r="D7" s="304"/>
      <c r="E7" s="305"/>
      <c r="F7" s="306"/>
      <c r="G7" s="306"/>
      <c r="H7" s="307"/>
      <c r="I7" s="308"/>
      <c r="J7" s="82">
        <v>1.6719079999999997</v>
      </c>
    </row>
    <row r="8" spans="1:10" ht="30" x14ac:dyDescent="0.2">
      <c r="B8" s="83" t="s">
        <v>502</v>
      </c>
      <c r="C8" s="84" t="s">
        <v>124</v>
      </c>
      <c r="D8" s="84" t="s">
        <v>1</v>
      </c>
      <c r="E8" s="84"/>
      <c r="F8" s="57" t="s">
        <v>32</v>
      </c>
      <c r="G8" s="57" t="s">
        <v>519</v>
      </c>
      <c r="H8" s="57" t="s">
        <v>520</v>
      </c>
      <c r="I8" s="57" t="s">
        <v>424</v>
      </c>
      <c r="J8" s="58" t="s">
        <v>517</v>
      </c>
    </row>
    <row r="9" spans="1:10" ht="16" thickBot="1" x14ac:dyDescent="0.25">
      <c r="B9" s="93" t="s">
        <v>33</v>
      </c>
      <c r="C9" s="94">
        <v>1</v>
      </c>
      <c r="D9" s="301"/>
      <c r="E9" s="204"/>
      <c r="F9" s="205">
        <v>2</v>
      </c>
      <c r="G9" s="205">
        <v>10</v>
      </c>
      <c r="H9" s="206">
        <v>20</v>
      </c>
      <c r="I9" s="98" t="s">
        <v>457</v>
      </c>
      <c r="J9" s="99" t="s">
        <v>457</v>
      </c>
    </row>
    <row r="11" spans="1:10" x14ac:dyDescent="0.2">
      <c r="B11" s="1179" t="s">
        <v>525</v>
      </c>
      <c r="C11" s="1179"/>
      <c r="D11" s="1179"/>
      <c r="E11" s="1179"/>
      <c r="F11" s="1179"/>
      <c r="G11" s="1179"/>
      <c r="H11" s="1179"/>
      <c r="I11" s="1179"/>
      <c r="J11" s="1179"/>
    </row>
    <row r="12" spans="1:10" ht="16.5" customHeight="1" x14ac:dyDescent="0.2">
      <c r="B12" s="1179" t="s">
        <v>719</v>
      </c>
      <c r="C12" s="1179"/>
      <c r="D12" s="1179"/>
      <c r="E12" s="1179"/>
      <c r="F12" s="1179"/>
      <c r="G12" s="1179"/>
      <c r="H12" s="1179"/>
      <c r="I12" s="1179"/>
      <c r="J12" s="1179"/>
    </row>
    <row r="13" spans="1:10" ht="16.5" customHeight="1" x14ac:dyDescent="0.2">
      <c r="B13" s="1179"/>
      <c r="C13" s="1179"/>
      <c r="D13" s="1179"/>
      <c r="E13" s="1179"/>
      <c r="F13" s="1179"/>
      <c r="G13" s="1179"/>
      <c r="H13" s="1179"/>
      <c r="I13" s="1179"/>
      <c r="J13" s="117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11:J11"/>
    <mergeCell ref="B12:J13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671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335" t="s">
        <v>369</v>
      </c>
      <c r="C4" s="118">
        <v>1</v>
      </c>
      <c r="D4" s="119"/>
      <c r="E4" s="120">
        <v>1</v>
      </c>
      <c r="F4" s="121">
        <v>1</v>
      </c>
      <c r="G4" s="121">
        <v>1</v>
      </c>
      <c r="H4" s="122">
        <v>1</v>
      </c>
      <c r="I4" s="170">
        <v>0.5</v>
      </c>
      <c r="J4" s="74">
        <v>0.5</v>
      </c>
    </row>
    <row r="5" spans="1:10" x14ac:dyDescent="0.2">
      <c r="B5" s="75" t="s">
        <v>193</v>
      </c>
      <c r="C5" s="303"/>
      <c r="D5" s="304"/>
      <c r="E5" s="305"/>
      <c r="F5" s="306"/>
      <c r="G5" s="306"/>
      <c r="H5" s="307"/>
      <c r="I5" s="308"/>
      <c r="J5" s="82">
        <v>0.5</v>
      </c>
    </row>
    <row r="6" spans="1:10" ht="30" x14ac:dyDescent="0.2">
      <c r="B6" s="83" t="s">
        <v>502</v>
      </c>
      <c r="C6" s="84" t="s">
        <v>124</v>
      </c>
      <c r="D6" s="84" t="s">
        <v>1</v>
      </c>
      <c r="E6" s="84"/>
      <c r="F6" s="57" t="s">
        <v>32</v>
      </c>
      <c r="G6" s="57" t="s">
        <v>519</v>
      </c>
      <c r="H6" s="57" t="s">
        <v>520</v>
      </c>
      <c r="I6" s="57" t="s">
        <v>424</v>
      </c>
      <c r="J6" s="58" t="s">
        <v>517</v>
      </c>
    </row>
    <row r="7" spans="1:10" ht="16" thickBot="1" x14ac:dyDescent="0.25">
      <c r="B7" s="336" t="s">
        <v>33</v>
      </c>
      <c r="C7" s="337">
        <v>1</v>
      </c>
      <c r="D7" s="284"/>
      <c r="E7" s="284"/>
      <c r="F7" s="203">
        <v>30</v>
      </c>
      <c r="G7" s="203">
        <v>1</v>
      </c>
      <c r="H7" s="206">
        <v>30</v>
      </c>
      <c r="I7" s="98" t="s">
        <v>457</v>
      </c>
      <c r="J7" s="99" t="s">
        <v>457</v>
      </c>
    </row>
    <row r="9" spans="1:10" x14ac:dyDescent="0.2">
      <c r="B9" s="1179" t="s">
        <v>525</v>
      </c>
      <c r="C9" s="1179"/>
      <c r="D9" s="1179"/>
      <c r="E9" s="1179"/>
      <c r="F9" s="1179"/>
      <c r="G9" s="1179"/>
      <c r="H9" s="1179"/>
      <c r="I9" s="1179"/>
      <c r="J9" s="1179"/>
    </row>
    <row r="10" spans="1:10" ht="19.5" customHeight="1" x14ac:dyDescent="0.2">
      <c r="B10" s="1179" t="s">
        <v>718</v>
      </c>
      <c r="C10" s="1179"/>
      <c r="D10" s="1179"/>
      <c r="E10" s="1179"/>
      <c r="F10" s="1179"/>
      <c r="G10" s="1179"/>
      <c r="H10" s="1179"/>
      <c r="I10" s="1179"/>
      <c r="J10" s="1179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9:J9"/>
    <mergeCell ref="B10:J10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0" width="8.83203125" style="1"/>
    <col min="11" max="16384" width="8.83203125" style="31"/>
  </cols>
  <sheetData>
    <row r="1" spans="2:10" s="34" customFormat="1" ht="27" customHeight="1" x14ac:dyDescent="0.2">
      <c r="B1" s="1176" t="s">
        <v>672</v>
      </c>
      <c r="C1" s="1177"/>
      <c r="D1" s="1177"/>
      <c r="E1" s="1177"/>
      <c r="F1" s="1177"/>
      <c r="G1" s="1177"/>
      <c r="H1" s="1177"/>
      <c r="I1" s="1177"/>
      <c r="J1" s="1178"/>
    </row>
    <row r="2" spans="2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2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2:10" x14ac:dyDescent="0.2">
      <c r="B4" s="108" t="s">
        <v>54</v>
      </c>
      <c r="C4" s="321">
        <v>1</v>
      </c>
      <c r="D4" s="61"/>
      <c r="E4" s="322">
        <v>1</v>
      </c>
      <c r="F4" s="146">
        <v>1</v>
      </c>
      <c r="G4" s="146">
        <v>7</v>
      </c>
      <c r="H4" s="113">
        <v>7</v>
      </c>
      <c r="I4" s="65">
        <v>7.9605000000000009E-2</v>
      </c>
      <c r="J4" s="66">
        <v>0.55723500000000004</v>
      </c>
    </row>
    <row r="5" spans="2:10" s="35" customFormat="1" ht="45" x14ac:dyDescent="0.2">
      <c r="B5" s="323" t="s">
        <v>371</v>
      </c>
      <c r="C5" s="324">
        <v>1</v>
      </c>
      <c r="D5" s="325" t="s">
        <v>595</v>
      </c>
      <c r="E5" s="326">
        <v>1</v>
      </c>
      <c r="F5" s="327">
        <v>1</v>
      </c>
      <c r="G5" s="327">
        <v>1</v>
      </c>
      <c r="H5" s="328">
        <v>1</v>
      </c>
      <c r="I5" s="329">
        <v>1.2513500000000002</v>
      </c>
      <c r="J5" s="330">
        <v>1.2513500000000002</v>
      </c>
    </row>
    <row r="6" spans="2:10" x14ac:dyDescent="0.2">
      <c r="B6" s="75" t="s">
        <v>193</v>
      </c>
      <c r="C6" s="76"/>
      <c r="D6" s="77"/>
      <c r="E6" s="78"/>
      <c r="F6" s="79"/>
      <c r="G6" s="79"/>
      <c r="H6" s="80"/>
      <c r="I6" s="81"/>
      <c r="J6" s="297">
        <v>1.8085850000000003</v>
      </c>
    </row>
    <row r="7" spans="2:10" ht="30" x14ac:dyDescent="0.2">
      <c r="B7" s="298" t="s">
        <v>502</v>
      </c>
      <c r="C7" s="299" t="s">
        <v>124</v>
      </c>
      <c r="D7" s="299" t="s">
        <v>1</v>
      </c>
      <c r="E7" s="299"/>
      <c r="F7" s="57" t="s">
        <v>32</v>
      </c>
      <c r="G7" s="57" t="s">
        <v>519</v>
      </c>
      <c r="H7" s="57" t="s">
        <v>520</v>
      </c>
      <c r="I7" s="57" t="s">
        <v>424</v>
      </c>
      <c r="J7" s="58" t="s">
        <v>517</v>
      </c>
    </row>
    <row r="8" spans="2:10" x14ac:dyDescent="0.2">
      <c r="B8" s="108" t="s">
        <v>33</v>
      </c>
      <c r="C8" s="60">
        <v>1</v>
      </c>
      <c r="D8" s="331"/>
      <c r="E8" s="331"/>
      <c r="F8" s="166">
        <v>30</v>
      </c>
      <c r="G8" s="166">
        <v>14</v>
      </c>
      <c r="H8" s="113">
        <v>420</v>
      </c>
      <c r="I8" s="200" t="s">
        <v>457</v>
      </c>
      <c r="J8" s="201" t="s">
        <v>457</v>
      </c>
    </row>
    <row r="9" spans="2:10" x14ac:dyDescent="0.2">
      <c r="B9" s="117" t="s">
        <v>134</v>
      </c>
      <c r="C9" s="69">
        <v>1</v>
      </c>
      <c r="D9" s="332"/>
      <c r="E9" s="332"/>
      <c r="F9" s="169">
        <v>30</v>
      </c>
      <c r="G9" s="169">
        <v>14</v>
      </c>
      <c r="H9" s="122">
        <v>420</v>
      </c>
      <c r="I9" s="333" t="s">
        <v>457</v>
      </c>
      <c r="J9" s="334" t="s">
        <v>457</v>
      </c>
    </row>
    <row r="10" spans="2:10" ht="16" thickBot="1" x14ac:dyDescent="0.25">
      <c r="B10" s="313" t="s">
        <v>136</v>
      </c>
      <c r="C10" s="314">
        <v>1</v>
      </c>
      <c r="D10" s="315"/>
      <c r="E10" s="316"/>
      <c r="F10" s="316"/>
      <c r="G10" s="317">
        <v>14</v>
      </c>
      <c r="H10" s="318"/>
      <c r="I10" s="319">
        <v>0.5</v>
      </c>
      <c r="J10" s="320">
        <v>7</v>
      </c>
    </row>
    <row r="12" spans="2:10" x14ac:dyDescent="0.2">
      <c r="B12" s="1179" t="s">
        <v>525</v>
      </c>
      <c r="C12" s="1179"/>
      <c r="D12" s="1179"/>
      <c r="E12" s="1179"/>
      <c r="F12" s="1179"/>
      <c r="G12" s="1179"/>
      <c r="H12" s="1179"/>
      <c r="I12" s="1179"/>
      <c r="J12" s="1179"/>
    </row>
    <row r="16" spans="2:10" s="34" customFormat="1" ht="27" customHeight="1" x14ac:dyDescent="0.2">
      <c r="B16" s="33"/>
      <c r="C16" s="33"/>
      <c r="D16" s="33"/>
      <c r="E16" s="33"/>
      <c r="F16" s="33"/>
      <c r="G16" s="33"/>
      <c r="H16" s="33"/>
      <c r="I16" s="33"/>
      <c r="J16" s="33"/>
    </row>
    <row r="30" spans="2:10" s="34" customFormat="1" ht="27" customHeight="1" x14ac:dyDescent="0.2">
      <c r="B30" s="33"/>
      <c r="C30" s="33"/>
      <c r="D30" s="33"/>
      <c r="E30" s="33"/>
      <c r="F30" s="33"/>
      <c r="G30" s="33"/>
      <c r="H30" s="33"/>
      <c r="I30" s="33"/>
      <c r="J30" s="33"/>
    </row>
    <row r="42" spans="2:10" s="34" customFormat="1" ht="27" customHeight="1" x14ac:dyDescent="0.2">
      <c r="B42" s="33"/>
      <c r="C42" s="33"/>
      <c r="D42" s="33"/>
      <c r="E42" s="33"/>
      <c r="F42" s="33"/>
      <c r="G42" s="33"/>
      <c r="H42" s="33"/>
      <c r="I42" s="33"/>
      <c r="J42" s="33"/>
    </row>
  </sheetData>
  <mergeCells count="3">
    <mergeCell ref="B1:J1"/>
    <mergeCell ref="B2:J2"/>
    <mergeCell ref="B12:J12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thickBot="1" x14ac:dyDescent="0.25">
      <c r="A1" s="34"/>
      <c r="B1" s="1193" t="s">
        <v>740</v>
      </c>
      <c r="C1" s="1194"/>
      <c r="D1" s="1194"/>
      <c r="E1" s="1194"/>
      <c r="F1" s="1194"/>
      <c r="G1" s="1194"/>
      <c r="H1" s="1194"/>
      <c r="I1" s="1194"/>
      <c r="J1" s="1195"/>
    </row>
    <row r="2" spans="1:10" ht="16" thickBot="1" x14ac:dyDescent="0.25"/>
    <row r="3" spans="1:10" s="33" customFormat="1" ht="27" customHeight="1" x14ac:dyDescent="0.2">
      <c r="A3" s="34"/>
      <c r="B3" s="1176" t="s">
        <v>673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ht="30" x14ac:dyDescent="0.2">
      <c r="B6" s="108" t="s">
        <v>613</v>
      </c>
      <c r="C6" s="109">
        <v>1</v>
      </c>
      <c r="D6" s="110"/>
      <c r="E6" s="111">
        <v>1</v>
      </c>
      <c r="F6" s="112">
        <v>1</v>
      </c>
      <c r="G6" s="112">
        <v>1</v>
      </c>
      <c r="H6" s="113">
        <v>1</v>
      </c>
      <c r="I6" s="65">
        <v>0.152395</v>
      </c>
      <c r="J6" s="66">
        <v>0.152395</v>
      </c>
    </row>
    <row r="7" spans="1:10" ht="16.5" customHeight="1" x14ac:dyDescent="0.2">
      <c r="B7" s="117" t="s">
        <v>114</v>
      </c>
      <c r="C7" s="118">
        <v>1</v>
      </c>
      <c r="D7" s="119"/>
      <c r="E7" s="120">
        <v>1</v>
      </c>
      <c r="F7" s="121">
        <v>1</v>
      </c>
      <c r="G7" s="121">
        <v>5</v>
      </c>
      <c r="H7" s="122">
        <v>5</v>
      </c>
      <c r="I7" s="73">
        <v>0.119625</v>
      </c>
      <c r="J7" s="74">
        <v>0.59812500000000002</v>
      </c>
    </row>
    <row r="8" spans="1:10" x14ac:dyDescent="0.2">
      <c r="B8" s="75" t="s">
        <v>193</v>
      </c>
      <c r="C8" s="76"/>
      <c r="D8" s="77"/>
      <c r="E8" s="78"/>
      <c r="F8" s="79"/>
      <c r="G8" s="79"/>
      <c r="H8" s="80"/>
      <c r="I8" s="81"/>
      <c r="J8" s="297">
        <v>0.75052000000000008</v>
      </c>
    </row>
    <row r="9" spans="1:10" ht="30" x14ac:dyDescent="0.2">
      <c r="B9" s="298" t="s">
        <v>502</v>
      </c>
      <c r="C9" s="299" t="s">
        <v>124</v>
      </c>
      <c r="D9" s="299" t="s">
        <v>1</v>
      </c>
      <c r="E9" s="299"/>
      <c r="F9" s="299" t="s">
        <v>32</v>
      </c>
      <c r="G9" s="299" t="s">
        <v>125</v>
      </c>
      <c r="H9" s="299" t="s">
        <v>126</v>
      </c>
      <c r="I9" s="299" t="s">
        <v>424</v>
      </c>
      <c r="J9" s="300" t="s">
        <v>425</v>
      </c>
    </row>
    <row r="10" spans="1:10" ht="16" thickBot="1" x14ac:dyDescent="0.25">
      <c r="B10" s="93" t="s">
        <v>33</v>
      </c>
      <c r="C10" s="94">
        <v>1</v>
      </c>
      <c r="D10" s="301"/>
      <c r="E10" s="204"/>
      <c r="F10" s="205">
        <v>20</v>
      </c>
      <c r="G10" s="205">
        <v>5</v>
      </c>
      <c r="H10" s="206">
        <v>100</v>
      </c>
      <c r="I10" s="98" t="s">
        <v>457</v>
      </c>
      <c r="J10" s="99" t="s">
        <v>457</v>
      </c>
    </row>
    <row r="11" spans="1:10" x14ac:dyDescent="0.2">
      <c r="B11" s="207"/>
      <c r="C11" s="208"/>
      <c r="D11" s="209"/>
      <c r="E11" s="210"/>
      <c r="F11" s="210"/>
      <c r="G11" s="211"/>
      <c r="H11" s="222"/>
    </row>
    <row r="12" spans="1:10" x14ac:dyDescent="0.2">
      <c r="B12" s="1179" t="s">
        <v>525</v>
      </c>
      <c r="C12" s="1179"/>
      <c r="D12" s="1179"/>
      <c r="E12" s="1179"/>
      <c r="F12" s="1179"/>
      <c r="G12" s="1179"/>
      <c r="H12" s="1179"/>
      <c r="I12" s="1179"/>
      <c r="J12" s="1179"/>
    </row>
    <row r="13" spans="1:10" ht="16.5" customHeight="1" x14ac:dyDescent="0.2">
      <c r="B13" s="1179" t="s">
        <v>716</v>
      </c>
      <c r="C13" s="1179"/>
      <c r="D13" s="1179"/>
      <c r="E13" s="1179"/>
      <c r="F13" s="1179"/>
      <c r="G13" s="1179"/>
      <c r="H13" s="1179"/>
      <c r="I13" s="1179"/>
      <c r="J13" s="1179"/>
    </row>
    <row r="14" spans="1:10" ht="16.5" customHeight="1" x14ac:dyDescent="0.2">
      <c r="B14" s="1179"/>
      <c r="C14" s="1179"/>
      <c r="D14" s="1179"/>
      <c r="E14" s="1179"/>
      <c r="F14" s="1179"/>
      <c r="G14" s="1179"/>
      <c r="H14" s="1179"/>
      <c r="I14" s="1179"/>
      <c r="J14" s="1179"/>
    </row>
    <row r="15" spans="1:10" ht="16" thickBot="1" x14ac:dyDescent="0.25"/>
    <row r="16" spans="1:10" x14ac:dyDescent="0.2">
      <c r="B16" s="1176" t="s">
        <v>674</v>
      </c>
      <c r="C16" s="1177"/>
      <c r="D16" s="1177"/>
      <c r="E16" s="1177"/>
      <c r="F16" s="1177"/>
      <c r="G16" s="1177"/>
      <c r="H16" s="1177"/>
      <c r="I16" s="1177"/>
      <c r="J16" s="1178"/>
    </row>
    <row r="17" spans="1:10" x14ac:dyDescent="0.2">
      <c r="B17" s="1160"/>
      <c r="C17" s="1161"/>
      <c r="D17" s="1161"/>
      <c r="E17" s="1161"/>
      <c r="F17" s="1161"/>
      <c r="G17" s="1161"/>
      <c r="H17" s="1161"/>
      <c r="I17" s="1161"/>
      <c r="J17" s="1162"/>
    </row>
    <row r="18" spans="1:10" s="33" customFormat="1" ht="27" customHeight="1" x14ac:dyDescent="0.2">
      <c r="A18" s="34"/>
      <c r="B18" s="55" t="s">
        <v>493</v>
      </c>
      <c r="C18" s="56" t="s">
        <v>76</v>
      </c>
      <c r="D18" s="56" t="s">
        <v>1</v>
      </c>
      <c r="E18" s="57" t="s">
        <v>523</v>
      </c>
      <c r="F18" s="57" t="s">
        <v>3</v>
      </c>
      <c r="G18" s="57" t="s">
        <v>515</v>
      </c>
      <c r="H18" s="57" t="s">
        <v>516</v>
      </c>
      <c r="I18" s="57" t="s">
        <v>424</v>
      </c>
      <c r="J18" s="58" t="s">
        <v>517</v>
      </c>
    </row>
    <row r="19" spans="1:10" x14ac:dyDescent="0.2">
      <c r="B19" s="115" t="s">
        <v>372</v>
      </c>
      <c r="C19" s="109">
        <v>1</v>
      </c>
      <c r="D19" s="110"/>
      <c r="E19" s="111">
        <v>1</v>
      </c>
      <c r="F19" s="112">
        <v>2</v>
      </c>
      <c r="G19" s="112">
        <v>5</v>
      </c>
      <c r="H19" s="113">
        <v>10</v>
      </c>
      <c r="I19" s="65">
        <v>3.5525000000000001E-2</v>
      </c>
      <c r="J19" s="66">
        <v>0.35525000000000001</v>
      </c>
    </row>
    <row r="20" spans="1:10" ht="15" customHeight="1" x14ac:dyDescent="0.2">
      <c r="B20" s="115" t="s">
        <v>373</v>
      </c>
      <c r="C20" s="109">
        <v>0.33</v>
      </c>
      <c r="D20" s="110" t="s">
        <v>374</v>
      </c>
      <c r="E20" s="111">
        <v>1</v>
      </c>
      <c r="F20" s="112">
        <v>2</v>
      </c>
      <c r="G20" s="112">
        <v>2</v>
      </c>
      <c r="H20" s="113">
        <v>4</v>
      </c>
      <c r="I20" s="65">
        <v>1.218</v>
      </c>
      <c r="J20" s="66">
        <v>1.6077600000000001</v>
      </c>
    </row>
    <row r="21" spans="1:10" ht="15" customHeight="1" x14ac:dyDescent="0.2">
      <c r="B21" s="108" t="s">
        <v>596</v>
      </c>
      <c r="C21" s="109">
        <v>0.1</v>
      </c>
      <c r="D21" s="302" t="s">
        <v>375</v>
      </c>
      <c r="E21" s="111">
        <v>1</v>
      </c>
      <c r="F21" s="112">
        <v>1</v>
      </c>
      <c r="G21" s="112">
        <v>5</v>
      </c>
      <c r="H21" s="113">
        <v>5</v>
      </c>
      <c r="I21" s="65">
        <v>0.119625</v>
      </c>
      <c r="J21" s="66">
        <v>5.9812499999999998E-2</v>
      </c>
    </row>
    <row r="22" spans="1:10" ht="15" customHeight="1" x14ac:dyDescent="0.2">
      <c r="B22" s="115" t="s">
        <v>376</v>
      </c>
      <c r="C22" s="109">
        <v>0.33</v>
      </c>
      <c r="D22" s="110" t="s">
        <v>374</v>
      </c>
      <c r="E22" s="111">
        <v>1</v>
      </c>
      <c r="F22" s="112">
        <v>1</v>
      </c>
      <c r="G22" s="112">
        <v>1</v>
      </c>
      <c r="H22" s="113">
        <v>1</v>
      </c>
      <c r="I22" s="65">
        <v>2</v>
      </c>
      <c r="J22" s="66">
        <v>0.66</v>
      </c>
    </row>
    <row r="23" spans="1:10" ht="15" customHeight="1" x14ac:dyDescent="0.2">
      <c r="B23" s="115" t="s">
        <v>377</v>
      </c>
      <c r="C23" s="109">
        <v>0.33</v>
      </c>
      <c r="D23" s="110" t="s">
        <v>374</v>
      </c>
      <c r="E23" s="111">
        <v>1</v>
      </c>
      <c r="F23" s="112">
        <v>1</v>
      </c>
      <c r="G23" s="112">
        <v>1</v>
      </c>
      <c r="H23" s="113">
        <v>1</v>
      </c>
      <c r="I23" s="65">
        <v>5</v>
      </c>
      <c r="J23" s="66">
        <v>1.6500000000000001</v>
      </c>
    </row>
    <row r="24" spans="1:10" ht="15" customHeight="1" x14ac:dyDescent="0.2">
      <c r="B24" s="114" t="s">
        <v>79</v>
      </c>
      <c r="C24" s="109">
        <v>1</v>
      </c>
      <c r="D24" s="110"/>
      <c r="E24" s="111">
        <v>1</v>
      </c>
      <c r="F24" s="112">
        <v>1</v>
      </c>
      <c r="G24" s="112">
        <v>1</v>
      </c>
      <c r="H24" s="113">
        <v>1</v>
      </c>
      <c r="I24" s="65">
        <v>0.30275999999999997</v>
      </c>
      <c r="J24" s="66">
        <v>0.30275999999999997</v>
      </c>
    </row>
    <row r="25" spans="1:10" ht="15" customHeight="1" x14ac:dyDescent="0.2">
      <c r="B25" s="115" t="s">
        <v>597</v>
      </c>
      <c r="C25" s="109">
        <v>1</v>
      </c>
      <c r="D25" s="110"/>
      <c r="E25" s="111">
        <v>1</v>
      </c>
      <c r="F25" s="112">
        <v>1</v>
      </c>
      <c r="G25" s="112">
        <v>1</v>
      </c>
      <c r="H25" s="113">
        <v>1</v>
      </c>
      <c r="I25" s="65">
        <v>14.5</v>
      </c>
      <c r="J25" s="66">
        <v>14.5</v>
      </c>
    </row>
    <row r="26" spans="1:10" x14ac:dyDescent="0.2">
      <c r="B26" s="68" t="s">
        <v>189</v>
      </c>
      <c r="C26" s="118">
        <v>1</v>
      </c>
      <c r="D26" s="119"/>
      <c r="E26" s="120">
        <v>1</v>
      </c>
      <c r="F26" s="121">
        <v>1</v>
      </c>
      <c r="G26" s="121">
        <v>1</v>
      </c>
      <c r="H26" s="122">
        <v>1</v>
      </c>
      <c r="I26" s="73">
        <v>6.96</v>
      </c>
      <c r="J26" s="74">
        <v>6.96</v>
      </c>
    </row>
    <row r="27" spans="1:10" x14ac:dyDescent="0.2">
      <c r="B27" s="75" t="s">
        <v>193</v>
      </c>
      <c r="C27" s="303"/>
      <c r="D27" s="304"/>
      <c r="E27" s="305"/>
      <c r="F27" s="306"/>
      <c r="G27" s="306"/>
      <c r="H27" s="307"/>
      <c r="I27" s="308"/>
      <c r="J27" s="82">
        <v>26.095582500000003</v>
      </c>
    </row>
    <row r="28" spans="1:10" ht="30" x14ac:dyDescent="0.2">
      <c r="B28" s="83" t="s">
        <v>502</v>
      </c>
      <c r="C28" s="84" t="s">
        <v>124</v>
      </c>
      <c r="D28" s="84" t="s">
        <v>1</v>
      </c>
      <c r="E28" s="84"/>
      <c r="F28" s="57" t="s">
        <v>32</v>
      </c>
      <c r="G28" s="57" t="s">
        <v>519</v>
      </c>
      <c r="H28" s="57" t="s">
        <v>520</v>
      </c>
      <c r="I28" s="57" t="s">
        <v>424</v>
      </c>
      <c r="J28" s="58" t="s">
        <v>517</v>
      </c>
    </row>
    <row r="29" spans="1:10" x14ac:dyDescent="0.2">
      <c r="B29" s="115" t="s">
        <v>33</v>
      </c>
      <c r="C29" s="109">
        <v>1</v>
      </c>
      <c r="D29" s="110"/>
      <c r="E29" s="111"/>
      <c r="F29" s="112">
        <v>30</v>
      </c>
      <c r="G29" s="112">
        <v>7</v>
      </c>
      <c r="H29" s="113">
        <v>210</v>
      </c>
      <c r="I29" s="200" t="s">
        <v>457</v>
      </c>
      <c r="J29" s="201" t="s">
        <v>457</v>
      </c>
    </row>
    <row r="30" spans="1:10" x14ac:dyDescent="0.2">
      <c r="B30" s="115" t="s">
        <v>213</v>
      </c>
      <c r="C30" s="109">
        <v>1</v>
      </c>
      <c r="D30" s="110"/>
      <c r="E30" s="111"/>
      <c r="F30" s="112">
        <v>30</v>
      </c>
      <c r="G30" s="112">
        <v>7</v>
      </c>
      <c r="H30" s="113">
        <v>210</v>
      </c>
      <c r="I30" s="200" t="s">
        <v>457</v>
      </c>
      <c r="J30" s="201" t="s">
        <v>457</v>
      </c>
    </row>
    <row r="31" spans="1:10" x14ac:dyDescent="0.2">
      <c r="B31" s="309" t="s">
        <v>388</v>
      </c>
      <c r="C31" s="186">
        <v>1</v>
      </c>
      <c r="D31" s="310" t="s">
        <v>379</v>
      </c>
      <c r="E31" s="310"/>
      <c r="F31" s="236">
        <v>10</v>
      </c>
      <c r="G31" s="236">
        <v>7</v>
      </c>
      <c r="H31" s="237">
        <v>70</v>
      </c>
      <c r="I31" s="311" t="s">
        <v>457</v>
      </c>
      <c r="J31" s="312" t="s">
        <v>457</v>
      </c>
    </row>
    <row r="32" spans="1:10" s="33" customFormat="1" ht="27" customHeight="1" thickBot="1" x14ac:dyDescent="0.25">
      <c r="A32" s="34"/>
      <c r="B32" s="313" t="s">
        <v>136</v>
      </c>
      <c r="C32" s="314">
        <v>1</v>
      </c>
      <c r="D32" s="315"/>
      <c r="E32" s="316"/>
      <c r="F32" s="316"/>
      <c r="G32" s="317">
        <v>7</v>
      </c>
      <c r="H32" s="318"/>
      <c r="I32" s="319">
        <v>0.5</v>
      </c>
      <c r="J32" s="320">
        <v>3.5</v>
      </c>
    </row>
    <row r="34" spans="1:10" x14ac:dyDescent="0.2">
      <c r="B34" s="1179" t="s">
        <v>525</v>
      </c>
      <c r="C34" s="1179"/>
      <c r="D34" s="1179"/>
      <c r="E34" s="1179"/>
      <c r="F34" s="1179"/>
      <c r="G34" s="1179"/>
      <c r="H34" s="1179"/>
      <c r="I34" s="1179"/>
      <c r="J34" s="1179"/>
    </row>
    <row r="35" spans="1:10" x14ac:dyDescent="0.2">
      <c r="B35" s="1179" t="s">
        <v>717</v>
      </c>
      <c r="C35" s="1179"/>
      <c r="D35" s="1179"/>
      <c r="E35" s="1179"/>
      <c r="F35" s="1179"/>
      <c r="G35" s="1179"/>
      <c r="H35" s="1179"/>
      <c r="I35" s="1179"/>
      <c r="J35" s="1179"/>
    </row>
    <row r="36" spans="1:10" x14ac:dyDescent="0.2">
      <c r="B36" s="1179"/>
      <c r="C36" s="1179"/>
      <c r="D36" s="1179"/>
      <c r="E36" s="1179"/>
      <c r="F36" s="1179"/>
      <c r="G36" s="1179"/>
      <c r="H36" s="1179"/>
      <c r="I36" s="1179"/>
      <c r="J36" s="1179"/>
    </row>
    <row r="44" spans="1:10" s="33" customFormat="1" ht="27" customHeight="1" x14ac:dyDescent="0.2">
      <c r="A44" s="34"/>
    </row>
  </sheetData>
  <mergeCells count="9">
    <mergeCell ref="B1:J1"/>
    <mergeCell ref="B17:J17"/>
    <mergeCell ref="B34:J34"/>
    <mergeCell ref="B35:J36"/>
    <mergeCell ref="B3:J3"/>
    <mergeCell ref="B4:J4"/>
    <mergeCell ref="B12:J12"/>
    <mergeCell ref="B13:J14"/>
    <mergeCell ref="B16:J16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ht="27" customHeight="1" thickBot="1" x14ac:dyDescent="0.25">
      <c r="B1" s="1193" t="s">
        <v>675</v>
      </c>
      <c r="C1" s="1194"/>
      <c r="D1" s="1194"/>
      <c r="E1" s="1194"/>
      <c r="F1" s="1194"/>
      <c r="G1" s="1194"/>
      <c r="H1" s="1194"/>
      <c r="I1" s="1194"/>
      <c r="J1" s="1195"/>
    </row>
    <row r="2" spans="1:10" s="31" customFormat="1" ht="15" customHeight="1" thickBot="1" x14ac:dyDescent="0.25">
      <c r="B2" s="1210"/>
      <c r="C2" s="1210"/>
      <c r="D2" s="1210"/>
      <c r="E2" s="1210"/>
      <c r="F2" s="1210"/>
      <c r="G2" s="1210"/>
      <c r="H2" s="1210"/>
      <c r="I2" s="1210"/>
      <c r="J2" s="1210"/>
    </row>
    <row r="3" spans="1:10" s="33" customFormat="1" ht="27" customHeight="1" x14ac:dyDescent="0.2">
      <c r="A3" s="34"/>
      <c r="B3" s="1176" t="s">
        <v>696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x14ac:dyDescent="0.2">
      <c r="B6" s="115" t="s">
        <v>383</v>
      </c>
      <c r="C6" s="109">
        <v>1</v>
      </c>
      <c r="D6" s="110"/>
      <c r="E6" s="111">
        <v>1</v>
      </c>
      <c r="F6" s="112">
        <v>1</v>
      </c>
      <c r="G6" s="112">
        <v>1</v>
      </c>
      <c r="H6" s="113">
        <v>1</v>
      </c>
      <c r="I6" s="65">
        <v>0.19865000000000002</v>
      </c>
      <c r="J6" s="66">
        <v>0.19865000000000002</v>
      </c>
    </row>
    <row r="7" spans="1:10" x14ac:dyDescent="0.2">
      <c r="B7" s="108" t="s">
        <v>384</v>
      </c>
      <c r="C7" s="109">
        <v>1</v>
      </c>
      <c r="D7" s="110"/>
      <c r="E7" s="111">
        <v>1</v>
      </c>
      <c r="F7" s="112">
        <v>1</v>
      </c>
      <c r="G7" s="112">
        <v>1</v>
      </c>
      <c r="H7" s="113">
        <v>1</v>
      </c>
      <c r="I7" s="65">
        <v>0.113825</v>
      </c>
      <c r="J7" s="66">
        <v>0.113825</v>
      </c>
    </row>
    <row r="8" spans="1:10" x14ac:dyDescent="0.2">
      <c r="B8" s="114" t="s">
        <v>381</v>
      </c>
      <c r="C8" s="109">
        <v>1</v>
      </c>
      <c r="D8" s="110" t="s">
        <v>382</v>
      </c>
      <c r="E8" s="111">
        <v>0.01</v>
      </c>
      <c r="F8" s="112">
        <v>1</v>
      </c>
      <c r="G8" s="112">
        <v>1</v>
      </c>
      <c r="H8" s="275">
        <v>0.01</v>
      </c>
      <c r="I8" s="65">
        <v>0.87231999999999987</v>
      </c>
      <c r="J8" s="66">
        <v>8.7231999999999987E-3</v>
      </c>
    </row>
    <row r="9" spans="1:10" x14ac:dyDescent="0.2">
      <c r="B9" s="276" t="s">
        <v>193</v>
      </c>
      <c r="C9" s="277"/>
      <c r="D9" s="278"/>
      <c r="E9" s="279"/>
      <c r="F9" s="280"/>
      <c r="G9" s="280"/>
      <c r="H9" s="281"/>
      <c r="I9" s="282"/>
      <c r="J9" s="283">
        <v>0.32119819999999999</v>
      </c>
    </row>
    <row r="10" spans="1:10" ht="30" x14ac:dyDescent="0.2">
      <c r="B10" s="55" t="s">
        <v>502</v>
      </c>
      <c r="C10" s="56" t="s">
        <v>124</v>
      </c>
      <c r="D10" s="56" t="s">
        <v>1</v>
      </c>
      <c r="E10" s="56"/>
      <c r="F10" s="57" t="s">
        <v>32</v>
      </c>
      <c r="G10" s="57" t="s">
        <v>519</v>
      </c>
      <c r="H10" s="57" t="s">
        <v>520</v>
      </c>
      <c r="I10" s="57" t="s">
        <v>424</v>
      </c>
      <c r="J10" s="58" t="s">
        <v>517</v>
      </c>
    </row>
    <row r="11" spans="1:10" ht="16" thickBot="1" x14ac:dyDescent="0.25">
      <c r="B11" s="93" t="s">
        <v>33</v>
      </c>
      <c r="C11" s="94">
        <v>1</v>
      </c>
      <c r="D11" s="284"/>
      <c r="E11" s="284"/>
      <c r="F11" s="204">
        <v>2</v>
      </c>
      <c r="G11" s="205">
        <v>1</v>
      </c>
      <c r="H11" s="206">
        <v>2</v>
      </c>
      <c r="I11" s="98" t="s">
        <v>457</v>
      </c>
      <c r="J11" s="99" t="s">
        <v>457</v>
      </c>
    </row>
    <row r="12" spans="1:10" ht="16" thickBot="1" x14ac:dyDescent="0.25"/>
    <row r="13" spans="1:10" s="33" customFormat="1" ht="30" customHeight="1" x14ac:dyDescent="0.2">
      <c r="A13" s="34"/>
      <c r="B13" s="285" t="s">
        <v>697</v>
      </c>
      <c r="C13" s="286"/>
      <c r="D13" s="286"/>
      <c r="E13" s="286"/>
      <c r="F13" s="286"/>
      <c r="G13" s="287"/>
      <c r="H13" s="287"/>
      <c r="I13" s="287"/>
      <c r="J13" s="288"/>
    </row>
    <row r="14" spans="1:10" s="36" customFormat="1" ht="10.5" customHeight="1" x14ac:dyDescent="0.2">
      <c r="B14" s="1160"/>
      <c r="C14" s="1161"/>
      <c r="D14" s="1161"/>
      <c r="E14" s="1161"/>
      <c r="F14" s="1161"/>
      <c r="G14" s="1161"/>
      <c r="H14" s="1161"/>
      <c r="I14" s="1161"/>
      <c r="J14" s="1162"/>
    </row>
    <row r="15" spans="1:10" ht="30" x14ac:dyDescent="0.2">
      <c r="B15" s="55" t="s">
        <v>493</v>
      </c>
      <c r="C15" s="56" t="s">
        <v>76</v>
      </c>
      <c r="D15" s="56" t="s">
        <v>1</v>
      </c>
      <c r="E15" s="57" t="s">
        <v>523</v>
      </c>
      <c r="F15" s="57" t="s">
        <v>3</v>
      </c>
      <c r="G15" s="57" t="s">
        <v>515</v>
      </c>
      <c r="H15" s="57" t="s">
        <v>516</v>
      </c>
      <c r="I15" s="57" t="s">
        <v>424</v>
      </c>
      <c r="J15" s="58" t="s">
        <v>517</v>
      </c>
    </row>
    <row r="16" spans="1:10" x14ac:dyDescent="0.2">
      <c r="B16" s="115" t="s">
        <v>385</v>
      </c>
      <c r="C16" s="109">
        <v>1</v>
      </c>
      <c r="D16" s="110"/>
      <c r="E16" s="111">
        <v>1</v>
      </c>
      <c r="F16" s="112">
        <v>1</v>
      </c>
      <c r="G16" s="112">
        <v>1</v>
      </c>
      <c r="H16" s="113">
        <v>1</v>
      </c>
      <c r="I16" s="65">
        <v>0.25084999999999996</v>
      </c>
      <c r="J16" s="66">
        <v>0.25084999999999996</v>
      </c>
    </row>
    <row r="17" spans="1:10" x14ac:dyDescent="0.2">
      <c r="B17" s="108" t="s">
        <v>384</v>
      </c>
      <c r="C17" s="109">
        <v>1</v>
      </c>
      <c r="D17" s="110"/>
      <c r="E17" s="111">
        <v>1</v>
      </c>
      <c r="F17" s="112">
        <v>1</v>
      </c>
      <c r="G17" s="112">
        <v>1</v>
      </c>
      <c r="H17" s="113">
        <v>1</v>
      </c>
      <c r="I17" s="65">
        <v>0.113825</v>
      </c>
      <c r="J17" s="66">
        <v>0.113825</v>
      </c>
    </row>
    <row r="18" spans="1:10" x14ac:dyDescent="0.2">
      <c r="B18" s="114" t="s">
        <v>381</v>
      </c>
      <c r="C18" s="109">
        <v>1</v>
      </c>
      <c r="D18" s="110" t="s">
        <v>382</v>
      </c>
      <c r="E18" s="111">
        <v>0.01</v>
      </c>
      <c r="F18" s="112">
        <v>1</v>
      </c>
      <c r="G18" s="112">
        <v>1</v>
      </c>
      <c r="H18" s="275">
        <v>0.01</v>
      </c>
      <c r="I18" s="65">
        <v>0.87231999999999987</v>
      </c>
      <c r="J18" s="66">
        <v>8.7231999999999987E-3</v>
      </c>
    </row>
    <row r="19" spans="1:10" s="33" customFormat="1" ht="27" customHeight="1" x14ac:dyDescent="0.2">
      <c r="A19" s="34"/>
      <c r="B19" s="289" t="s">
        <v>193</v>
      </c>
      <c r="C19" s="290"/>
      <c r="D19" s="291"/>
      <c r="E19" s="292"/>
      <c r="F19" s="293"/>
      <c r="G19" s="293"/>
      <c r="H19" s="294"/>
      <c r="I19" s="295"/>
      <c r="J19" s="296">
        <v>0.37339819999999996</v>
      </c>
    </row>
    <row r="20" spans="1:10" ht="30" x14ac:dyDescent="0.2">
      <c r="B20" s="55" t="s">
        <v>502</v>
      </c>
      <c r="C20" s="56" t="s">
        <v>124</v>
      </c>
      <c r="D20" s="56" t="s">
        <v>1</v>
      </c>
      <c r="E20" s="56"/>
      <c r="F20" s="57" t="s">
        <v>32</v>
      </c>
      <c r="G20" s="57" t="s">
        <v>519</v>
      </c>
      <c r="H20" s="57" t="s">
        <v>520</v>
      </c>
      <c r="I20" s="57" t="s">
        <v>424</v>
      </c>
      <c r="J20" s="58" t="s">
        <v>517</v>
      </c>
    </row>
    <row r="21" spans="1:10" ht="16" thickBot="1" x14ac:dyDescent="0.25">
      <c r="B21" s="93" t="s">
        <v>33</v>
      </c>
      <c r="C21" s="94">
        <v>0.5</v>
      </c>
      <c r="D21" s="284"/>
      <c r="E21" s="284"/>
      <c r="F21" s="204">
        <v>2</v>
      </c>
      <c r="G21" s="205">
        <v>1</v>
      </c>
      <c r="H21" s="206">
        <v>2</v>
      </c>
      <c r="I21" s="98" t="s">
        <v>457</v>
      </c>
      <c r="J21" s="99" t="s">
        <v>457</v>
      </c>
    </row>
    <row r="22" spans="1:10" ht="16" thickBot="1" x14ac:dyDescent="0.25"/>
    <row r="23" spans="1:10" s="33" customFormat="1" ht="30" customHeight="1" x14ac:dyDescent="0.2">
      <c r="A23" s="34"/>
      <c r="B23" s="1211" t="s">
        <v>698</v>
      </c>
      <c r="C23" s="1212"/>
      <c r="D23" s="1212"/>
      <c r="E23" s="1212"/>
      <c r="F23" s="1212"/>
      <c r="G23" s="1212"/>
      <c r="H23" s="1212"/>
      <c r="I23" s="1212"/>
      <c r="J23" s="1213"/>
    </row>
    <row r="24" spans="1:10" s="36" customFormat="1" ht="10.5" customHeight="1" x14ac:dyDescent="0.2">
      <c r="B24" s="1160"/>
      <c r="C24" s="1161"/>
      <c r="D24" s="1161"/>
      <c r="E24" s="1161"/>
      <c r="F24" s="1161"/>
      <c r="G24" s="1161"/>
      <c r="H24" s="1161"/>
      <c r="I24" s="1161"/>
      <c r="J24" s="1162"/>
    </row>
    <row r="25" spans="1:10" ht="30" x14ac:dyDescent="0.2">
      <c r="B25" s="55" t="s">
        <v>493</v>
      </c>
      <c r="C25" s="56" t="s">
        <v>76</v>
      </c>
      <c r="D25" s="56" t="s">
        <v>1</v>
      </c>
      <c r="E25" s="57" t="s">
        <v>523</v>
      </c>
      <c r="F25" s="57" t="s">
        <v>3</v>
      </c>
      <c r="G25" s="57" t="s">
        <v>515</v>
      </c>
      <c r="H25" s="57" t="s">
        <v>516</v>
      </c>
      <c r="I25" s="57" t="s">
        <v>424</v>
      </c>
      <c r="J25" s="58" t="s">
        <v>517</v>
      </c>
    </row>
    <row r="26" spans="1:10" x14ac:dyDescent="0.2">
      <c r="B26" s="115" t="s">
        <v>380</v>
      </c>
      <c r="C26" s="109">
        <v>1</v>
      </c>
      <c r="D26" s="110"/>
      <c r="E26" s="111">
        <v>1</v>
      </c>
      <c r="F26" s="112">
        <v>1</v>
      </c>
      <c r="G26" s="112">
        <v>1</v>
      </c>
      <c r="H26" s="113">
        <v>1</v>
      </c>
      <c r="I26" s="65">
        <v>0.20299999999999999</v>
      </c>
      <c r="J26" s="66">
        <v>0.20299999999999999</v>
      </c>
    </row>
    <row r="27" spans="1:10" x14ac:dyDescent="0.2">
      <c r="B27" s="276" t="s">
        <v>193</v>
      </c>
      <c r="C27" s="277"/>
      <c r="D27" s="278"/>
      <c r="E27" s="279"/>
      <c r="F27" s="280"/>
      <c r="G27" s="280"/>
      <c r="H27" s="281"/>
      <c r="I27" s="282"/>
      <c r="J27" s="283">
        <v>0.20299999999999999</v>
      </c>
    </row>
    <row r="28" spans="1:10" ht="30" x14ac:dyDescent="0.2">
      <c r="B28" s="55" t="s">
        <v>502</v>
      </c>
      <c r="C28" s="56" t="s">
        <v>124</v>
      </c>
      <c r="D28" s="56" t="s">
        <v>1</v>
      </c>
      <c r="E28" s="56"/>
      <c r="F28" s="57" t="s">
        <v>32</v>
      </c>
      <c r="G28" s="57" t="s">
        <v>519</v>
      </c>
      <c r="H28" s="57" t="s">
        <v>520</v>
      </c>
      <c r="I28" s="57" t="s">
        <v>424</v>
      </c>
      <c r="J28" s="58" t="s">
        <v>517</v>
      </c>
    </row>
    <row r="29" spans="1:10" ht="16" thickBot="1" x14ac:dyDescent="0.25">
      <c r="B29" s="93" t="s">
        <v>33</v>
      </c>
      <c r="C29" s="94">
        <v>1</v>
      </c>
      <c r="D29" s="284"/>
      <c r="E29" s="284"/>
      <c r="F29" s="204">
        <v>2</v>
      </c>
      <c r="G29" s="205">
        <v>1</v>
      </c>
      <c r="H29" s="206">
        <v>2</v>
      </c>
      <c r="I29" s="98" t="s">
        <v>457</v>
      </c>
      <c r="J29" s="99" t="s">
        <v>457</v>
      </c>
    </row>
    <row r="31" spans="1:10" x14ac:dyDescent="0.2">
      <c r="B31" s="1179" t="s">
        <v>525</v>
      </c>
      <c r="C31" s="1179"/>
      <c r="D31" s="1179"/>
      <c r="E31" s="1179"/>
      <c r="F31" s="1179"/>
      <c r="G31" s="1179"/>
      <c r="H31" s="1179"/>
      <c r="I31" s="1179"/>
      <c r="J31" s="1179"/>
    </row>
    <row r="34" spans="1:1" s="33" customFormat="1" ht="27" customHeight="1" x14ac:dyDescent="0.2">
      <c r="A34" s="34"/>
    </row>
    <row r="46" spans="1:1" s="33" customFormat="1" ht="27" customHeight="1" x14ac:dyDescent="0.2">
      <c r="A46" s="34"/>
    </row>
  </sheetData>
  <mergeCells count="8">
    <mergeCell ref="B1:J1"/>
    <mergeCell ref="B2:J2"/>
    <mergeCell ref="B31:J31"/>
    <mergeCell ref="B3:J3"/>
    <mergeCell ref="B23:J23"/>
    <mergeCell ref="B24:J24"/>
    <mergeCell ref="B14:J14"/>
    <mergeCell ref="B4:J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ht="27" customHeight="1" thickBot="1" x14ac:dyDescent="0.25">
      <c r="B1" s="1193" t="s">
        <v>741</v>
      </c>
      <c r="C1" s="1194"/>
      <c r="D1" s="1194"/>
      <c r="E1" s="1194"/>
      <c r="F1" s="1194"/>
      <c r="G1" s="1194"/>
      <c r="H1" s="1194"/>
      <c r="I1" s="1194"/>
      <c r="J1" s="1195"/>
    </row>
    <row r="2" spans="1:10" s="36" customFormat="1" ht="15" customHeight="1" thickBot="1" x14ac:dyDescent="0.25">
      <c r="B2" s="1214"/>
      <c r="C2" s="1214"/>
      <c r="D2" s="1214"/>
      <c r="E2" s="1214"/>
      <c r="F2" s="1214"/>
      <c r="G2" s="1214"/>
      <c r="H2" s="1214"/>
      <c r="I2" s="1214"/>
      <c r="J2" s="1214"/>
    </row>
    <row r="3" spans="1:10" s="33" customFormat="1" ht="27" customHeight="1" x14ac:dyDescent="0.2">
      <c r="A3" s="34"/>
      <c r="B3" s="1176" t="s">
        <v>676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x14ac:dyDescent="0.2">
      <c r="B6" s="192" t="s">
        <v>54</v>
      </c>
      <c r="C6" s="162">
        <v>1</v>
      </c>
      <c r="D6" s="193" t="s">
        <v>397</v>
      </c>
      <c r="E6" s="111">
        <v>1</v>
      </c>
      <c r="F6" s="194">
        <v>1</v>
      </c>
      <c r="G6" s="194">
        <v>1</v>
      </c>
      <c r="H6" s="166">
        <v>1</v>
      </c>
      <c r="I6" s="65">
        <v>7.9605000000000009E-2</v>
      </c>
      <c r="J6" s="66">
        <v>7.9605000000000009E-2</v>
      </c>
    </row>
    <row r="7" spans="1:10" x14ac:dyDescent="0.2">
      <c r="B7" s="195" t="s">
        <v>82</v>
      </c>
      <c r="C7" s="162">
        <v>1</v>
      </c>
      <c r="D7" s="193" t="s">
        <v>397</v>
      </c>
      <c r="E7" s="111">
        <v>1</v>
      </c>
      <c r="F7" s="112">
        <v>1</v>
      </c>
      <c r="G7" s="112">
        <v>1</v>
      </c>
      <c r="H7" s="113">
        <v>1</v>
      </c>
      <c r="I7" s="65">
        <v>2.9942499999999997E-2</v>
      </c>
      <c r="J7" s="66">
        <v>2.9942499999999997E-2</v>
      </c>
    </row>
    <row r="8" spans="1:10" ht="30" customHeight="1" x14ac:dyDescent="0.2">
      <c r="B8" s="68" t="s">
        <v>398</v>
      </c>
      <c r="C8" s="118">
        <v>1</v>
      </c>
      <c r="D8" s="70"/>
      <c r="E8" s="120">
        <v>1</v>
      </c>
      <c r="F8" s="121">
        <v>1</v>
      </c>
      <c r="G8" s="121">
        <v>1</v>
      </c>
      <c r="H8" s="122">
        <v>1</v>
      </c>
      <c r="I8" s="73">
        <v>1.3340000000000001</v>
      </c>
      <c r="J8" s="74">
        <v>1.3340000000000001</v>
      </c>
    </row>
    <row r="9" spans="1:10" x14ac:dyDescent="0.2">
      <c r="B9" s="75" t="s">
        <v>193</v>
      </c>
      <c r="C9" s="76"/>
      <c r="D9" s="77"/>
      <c r="E9" s="78"/>
      <c r="F9" s="79"/>
      <c r="G9" s="79"/>
      <c r="H9" s="80"/>
      <c r="I9" s="81"/>
      <c r="J9" s="82">
        <v>1.4435475</v>
      </c>
    </row>
    <row r="10" spans="1:10" ht="30" x14ac:dyDescent="0.2">
      <c r="B10" s="55" t="s">
        <v>502</v>
      </c>
      <c r="C10" s="84" t="s">
        <v>124</v>
      </c>
      <c r="D10" s="84" t="s">
        <v>1</v>
      </c>
      <c r="E10" s="84"/>
      <c r="F10" s="57" t="s">
        <v>32</v>
      </c>
      <c r="G10" s="57" t="s">
        <v>519</v>
      </c>
      <c r="H10" s="57" t="s">
        <v>520</v>
      </c>
      <c r="I10" s="57" t="s">
        <v>424</v>
      </c>
      <c r="J10" s="58" t="s">
        <v>517</v>
      </c>
    </row>
    <row r="11" spans="1:10" x14ac:dyDescent="0.2">
      <c r="B11" s="115" t="s">
        <v>33</v>
      </c>
      <c r="C11" s="162">
        <v>1</v>
      </c>
      <c r="D11" s="193" t="s">
        <v>598</v>
      </c>
      <c r="E11" s="166"/>
      <c r="F11" s="111">
        <v>10</v>
      </c>
      <c r="G11" s="112">
        <v>1</v>
      </c>
      <c r="H11" s="113">
        <v>10</v>
      </c>
      <c r="I11" s="200" t="s">
        <v>457</v>
      </c>
      <c r="J11" s="201" t="s">
        <v>457</v>
      </c>
    </row>
    <row r="12" spans="1:10" x14ac:dyDescent="0.2">
      <c r="B12" s="115" t="s">
        <v>33</v>
      </c>
      <c r="C12" s="60">
        <v>1</v>
      </c>
      <c r="D12" s="193" t="s">
        <v>399</v>
      </c>
      <c r="E12" s="166"/>
      <c r="F12" s="112">
        <v>10</v>
      </c>
      <c r="G12" s="112">
        <v>1</v>
      </c>
      <c r="H12" s="113">
        <v>10</v>
      </c>
      <c r="I12" s="200" t="s">
        <v>457</v>
      </c>
      <c r="J12" s="201" t="s">
        <v>457</v>
      </c>
    </row>
    <row r="13" spans="1:10" ht="15" customHeight="1" thickBot="1" x14ac:dyDescent="0.25">
      <c r="B13" s="93" t="s">
        <v>33</v>
      </c>
      <c r="C13" s="274">
        <v>1</v>
      </c>
      <c r="D13" s="202" t="s">
        <v>400</v>
      </c>
      <c r="E13" s="203"/>
      <c r="F13" s="204">
        <v>10</v>
      </c>
      <c r="G13" s="205">
        <v>1</v>
      </c>
      <c r="H13" s="206">
        <v>10</v>
      </c>
      <c r="I13" s="98" t="s">
        <v>457</v>
      </c>
      <c r="J13" s="99" t="s">
        <v>457</v>
      </c>
    </row>
    <row r="14" spans="1:10" ht="16" thickBot="1" x14ac:dyDescent="0.25">
      <c r="B14" s="174"/>
      <c r="C14" s="175"/>
      <c r="D14" s="175"/>
      <c r="E14" s="175"/>
      <c r="F14" s="175"/>
      <c r="G14" s="175"/>
      <c r="H14" s="175"/>
    </row>
    <row r="15" spans="1:10" s="33" customFormat="1" ht="30" customHeight="1" x14ac:dyDescent="0.2">
      <c r="A15" s="34"/>
      <c r="B15" s="1211" t="s">
        <v>677</v>
      </c>
      <c r="C15" s="1212"/>
      <c r="D15" s="1212"/>
      <c r="E15" s="1212"/>
      <c r="F15" s="1212"/>
      <c r="G15" s="1212"/>
      <c r="H15" s="1212"/>
      <c r="I15" s="1212"/>
      <c r="J15" s="1213"/>
    </row>
    <row r="16" spans="1:10" s="36" customFormat="1" ht="10.5" customHeight="1" x14ac:dyDescent="0.2">
      <c r="B16" s="1160"/>
      <c r="C16" s="1161"/>
      <c r="D16" s="1161"/>
      <c r="E16" s="1161"/>
      <c r="F16" s="1161"/>
      <c r="G16" s="1161"/>
      <c r="H16" s="1161"/>
      <c r="I16" s="1161"/>
      <c r="J16" s="1162"/>
    </row>
    <row r="17" spans="1:10" ht="30" x14ac:dyDescent="0.2">
      <c r="B17" s="55" t="s">
        <v>493</v>
      </c>
      <c r="C17" s="56"/>
      <c r="D17" s="56" t="s">
        <v>1</v>
      </c>
      <c r="E17" s="57" t="s">
        <v>523</v>
      </c>
      <c r="F17" s="57" t="s">
        <v>3</v>
      </c>
      <c r="G17" s="57" t="s">
        <v>515</v>
      </c>
      <c r="H17" s="57" t="s">
        <v>516</v>
      </c>
      <c r="I17" s="57" t="s">
        <v>424</v>
      </c>
      <c r="J17" s="58" t="s">
        <v>517</v>
      </c>
    </row>
    <row r="18" spans="1:10" ht="15" customHeight="1" x14ac:dyDescent="0.2">
      <c r="B18" s="192" t="s">
        <v>54</v>
      </c>
      <c r="C18" s="162">
        <v>1</v>
      </c>
      <c r="D18" s="193" t="s">
        <v>397</v>
      </c>
      <c r="E18" s="111">
        <v>1</v>
      </c>
      <c r="F18" s="194">
        <v>1</v>
      </c>
      <c r="G18" s="194">
        <v>1</v>
      </c>
      <c r="H18" s="166">
        <v>1</v>
      </c>
      <c r="I18" s="65">
        <v>7.9605000000000009E-2</v>
      </c>
      <c r="J18" s="66">
        <v>7.9605000000000009E-2</v>
      </c>
    </row>
    <row r="19" spans="1:10" s="33" customFormat="1" ht="15" customHeight="1" x14ac:dyDescent="0.2">
      <c r="A19" s="34"/>
      <c r="B19" s="223" t="s">
        <v>82</v>
      </c>
      <c r="C19" s="214">
        <v>1</v>
      </c>
      <c r="D19" s="215" t="s">
        <v>397</v>
      </c>
      <c r="E19" s="216">
        <v>1</v>
      </c>
      <c r="F19" s="224">
        <v>1</v>
      </c>
      <c r="G19" s="224">
        <v>1</v>
      </c>
      <c r="H19" s="225">
        <v>1</v>
      </c>
      <c r="I19" s="219">
        <v>2.9942499999999997E-2</v>
      </c>
      <c r="J19" s="220">
        <v>2.9942499999999997E-2</v>
      </c>
    </row>
    <row r="20" spans="1:10" ht="30" customHeight="1" x14ac:dyDescent="0.2">
      <c r="B20" s="68" t="s">
        <v>401</v>
      </c>
      <c r="C20" s="118">
        <v>1</v>
      </c>
      <c r="D20" s="70" t="s">
        <v>402</v>
      </c>
      <c r="E20" s="120">
        <v>1</v>
      </c>
      <c r="F20" s="121">
        <v>1</v>
      </c>
      <c r="G20" s="121">
        <v>1</v>
      </c>
      <c r="H20" s="122">
        <v>1</v>
      </c>
      <c r="I20" s="73">
        <v>21.860361111111111</v>
      </c>
      <c r="J20" s="74">
        <v>21.860361111111111</v>
      </c>
    </row>
    <row r="21" spans="1:10" x14ac:dyDescent="0.2">
      <c r="B21" s="75" t="s">
        <v>193</v>
      </c>
      <c r="C21" s="76"/>
      <c r="D21" s="77"/>
      <c r="E21" s="78"/>
      <c r="F21" s="79"/>
      <c r="G21" s="79"/>
      <c r="H21" s="80"/>
      <c r="I21" s="81"/>
      <c r="J21" s="82">
        <v>21.969908611111112</v>
      </c>
    </row>
    <row r="22" spans="1:10" ht="30" x14ac:dyDescent="0.2">
      <c r="B22" s="55" t="s">
        <v>502</v>
      </c>
      <c r="C22" s="84" t="s">
        <v>124</v>
      </c>
      <c r="D22" s="84" t="s">
        <v>1</v>
      </c>
      <c r="E22" s="84"/>
      <c r="F22" s="57" t="s">
        <v>32</v>
      </c>
      <c r="G22" s="57" t="s">
        <v>519</v>
      </c>
      <c r="H22" s="57" t="s">
        <v>520</v>
      </c>
      <c r="I22" s="57" t="s">
        <v>424</v>
      </c>
      <c r="J22" s="58" t="s">
        <v>517</v>
      </c>
    </row>
    <row r="23" spans="1:10" x14ac:dyDescent="0.2">
      <c r="B23" s="115" t="s">
        <v>33</v>
      </c>
      <c r="C23" s="60">
        <v>1</v>
      </c>
      <c r="D23" s="193" t="s">
        <v>403</v>
      </c>
      <c r="E23" s="166"/>
      <c r="F23" s="112">
        <v>2</v>
      </c>
      <c r="G23" s="112">
        <v>1</v>
      </c>
      <c r="H23" s="113">
        <v>2</v>
      </c>
      <c r="I23" s="200" t="s">
        <v>457</v>
      </c>
      <c r="J23" s="201" t="s">
        <v>457</v>
      </c>
    </row>
    <row r="24" spans="1:10" x14ac:dyDescent="0.2">
      <c r="B24" s="195" t="s">
        <v>340</v>
      </c>
      <c r="C24" s="60">
        <v>1</v>
      </c>
      <c r="D24" s="193" t="s">
        <v>404</v>
      </c>
      <c r="E24" s="166"/>
      <c r="F24" s="112">
        <v>15</v>
      </c>
      <c r="G24" s="112">
        <v>1</v>
      </c>
      <c r="H24" s="113">
        <v>15</v>
      </c>
      <c r="I24" s="200" t="s">
        <v>457</v>
      </c>
      <c r="J24" s="201" t="s">
        <v>457</v>
      </c>
    </row>
    <row r="25" spans="1:10" ht="15" customHeight="1" thickBot="1" x14ac:dyDescent="0.25">
      <c r="B25" s="93" t="s">
        <v>33</v>
      </c>
      <c r="C25" s="94">
        <v>1</v>
      </c>
      <c r="D25" s="202" t="s">
        <v>405</v>
      </c>
      <c r="E25" s="203"/>
      <c r="F25" s="204">
        <v>45</v>
      </c>
      <c r="G25" s="205">
        <v>1</v>
      </c>
      <c r="H25" s="206">
        <v>45</v>
      </c>
      <c r="I25" s="98" t="s">
        <v>457</v>
      </c>
      <c r="J25" s="99" t="s">
        <v>457</v>
      </c>
    </row>
    <row r="27" spans="1:10" x14ac:dyDescent="0.2">
      <c r="B27" s="1179" t="s">
        <v>525</v>
      </c>
      <c r="C27" s="1179"/>
      <c r="D27" s="1179"/>
      <c r="E27" s="1179"/>
      <c r="F27" s="1179"/>
      <c r="G27" s="1179"/>
      <c r="H27" s="1179"/>
      <c r="I27" s="1179"/>
      <c r="J27" s="1179"/>
    </row>
    <row r="33" spans="1:1" s="33" customFormat="1" ht="27" customHeight="1" x14ac:dyDescent="0.2">
      <c r="A33" s="34"/>
    </row>
    <row r="45" spans="1:1" s="33" customFormat="1" ht="27" customHeight="1" x14ac:dyDescent="0.2">
      <c r="A45" s="34"/>
    </row>
  </sheetData>
  <mergeCells count="7">
    <mergeCell ref="B27:J27"/>
    <mergeCell ref="B1:J1"/>
    <mergeCell ref="B2:J2"/>
    <mergeCell ref="B3:J3"/>
    <mergeCell ref="B15:J15"/>
    <mergeCell ref="B16:J16"/>
    <mergeCell ref="B4:J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ht="27" customHeight="1" thickBot="1" x14ac:dyDescent="0.25">
      <c r="B1" s="1193" t="s">
        <v>743</v>
      </c>
      <c r="C1" s="1194"/>
      <c r="D1" s="1194"/>
      <c r="E1" s="1194"/>
      <c r="F1" s="1194"/>
      <c r="G1" s="1194"/>
      <c r="H1" s="1194"/>
      <c r="I1" s="1194"/>
      <c r="J1" s="1195"/>
    </row>
    <row r="2" spans="1:10" ht="16" thickBot="1" x14ac:dyDescent="0.25"/>
    <row r="3" spans="1:10" s="33" customFormat="1" ht="27" customHeight="1" x14ac:dyDescent="0.2">
      <c r="A3" s="34"/>
      <c r="B3" s="1176" t="s">
        <v>678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75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x14ac:dyDescent="0.2">
      <c r="B6" s="161" t="s">
        <v>406</v>
      </c>
      <c r="C6" s="162">
        <v>0.5</v>
      </c>
      <c r="D6" s="163" t="s">
        <v>407</v>
      </c>
      <c r="E6" s="239">
        <v>1</v>
      </c>
      <c r="F6" s="239">
        <v>1</v>
      </c>
      <c r="G6" s="239">
        <v>7</v>
      </c>
      <c r="H6" s="240">
        <v>7</v>
      </c>
      <c r="I6" s="65">
        <v>0.58828571428571419</v>
      </c>
      <c r="J6" s="66">
        <v>2.0589999999999997</v>
      </c>
    </row>
    <row r="7" spans="1:10" x14ac:dyDescent="0.2">
      <c r="B7" s="161" t="s">
        <v>408</v>
      </c>
      <c r="C7" s="109">
        <v>0.5</v>
      </c>
      <c r="D7" s="163" t="s">
        <v>409</v>
      </c>
      <c r="E7" s="241">
        <v>1</v>
      </c>
      <c r="F7" s="242">
        <v>1</v>
      </c>
      <c r="G7" s="242">
        <v>7</v>
      </c>
      <c r="H7" s="240">
        <v>7</v>
      </c>
      <c r="I7" s="65">
        <v>0.54064285714285709</v>
      </c>
      <c r="J7" s="66">
        <v>1.8922499999999998</v>
      </c>
    </row>
    <row r="8" spans="1:10" x14ac:dyDescent="0.2">
      <c r="B8" s="161" t="s">
        <v>410</v>
      </c>
      <c r="C8" s="109">
        <v>1</v>
      </c>
      <c r="D8" s="1215" t="s">
        <v>423</v>
      </c>
      <c r="E8" s="1215"/>
      <c r="F8" s="1215"/>
      <c r="G8" s="1215"/>
      <c r="H8" s="240">
        <v>1</v>
      </c>
      <c r="I8" s="167">
        <v>0.70340400000000003</v>
      </c>
      <c r="J8" s="66">
        <v>0.70340400000000003</v>
      </c>
    </row>
    <row r="9" spans="1:10" x14ac:dyDescent="0.2">
      <c r="B9" s="168" t="s">
        <v>341</v>
      </c>
      <c r="C9" s="118">
        <v>1</v>
      </c>
      <c r="D9" s="1216" t="s">
        <v>423</v>
      </c>
      <c r="E9" s="1216"/>
      <c r="F9" s="1216"/>
      <c r="G9" s="1216"/>
      <c r="H9" s="243">
        <v>1</v>
      </c>
      <c r="I9" s="170">
        <v>1.2336623999999998</v>
      </c>
      <c r="J9" s="74">
        <v>1.2336623999999998</v>
      </c>
    </row>
    <row r="10" spans="1:10" x14ac:dyDescent="0.2">
      <c r="B10" s="75" t="s">
        <v>193</v>
      </c>
      <c r="C10" s="76"/>
      <c r="D10" s="77"/>
      <c r="E10" s="78"/>
      <c r="F10" s="79"/>
      <c r="G10" s="79"/>
      <c r="H10" s="80"/>
      <c r="I10" s="81"/>
      <c r="J10" s="82">
        <v>5.8883163999999999</v>
      </c>
    </row>
    <row r="11" spans="1:10" ht="30" x14ac:dyDescent="0.2">
      <c r="B11" s="83" t="s">
        <v>123</v>
      </c>
      <c r="C11" s="84" t="s">
        <v>124</v>
      </c>
      <c r="D11" s="84" t="s">
        <v>1</v>
      </c>
      <c r="E11" s="84"/>
      <c r="F11" s="57" t="s">
        <v>32</v>
      </c>
      <c r="G11" s="57" t="s">
        <v>519</v>
      </c>
      <c r="H11" s="57" t="s">
        <v>520</v>
      </c>
      <c r="I11" s="57" t="s">
        <v>424</v>
      </c>
      <c r="J11" s="58" t="s">
        <v>517</v>
      </c>
    </row>
    <row r="12" spans="1:10" ht="16" thickBot="1" x14ac:dyDescent="0.25">
      <c r="B12" s="93" t="s">
        <v>33</v>
      </c>
      <c r="C12" s="94">
        <v>1</v>
      </c>
      <c r="D12" s="1217" t="s">
        <v>423</v>
      </c>
      <c r="E12" s="1217"/>
      <c r="F12" s="1217"/>
      <c r="G12" s="1217"/>
      <c r="H12" s="1217"/>
      <c r="I12" s="244">
        <v>1.9587096000000002</v>
      </c>
      <c r="J12" s="173">
        <v>1.9587096000000002</v>
      </c>
    </row>
    <row r="13" spans="1:10" ht="16" thickBot="1" x14ac:dyDescent="0.25"/>
    <row r="14" spans="1:10" s="33" customFormat="1" ht="30" customHeight="1" x14ac:dyDescent="0.2">
      <c r="A14" s="34"/>
      <c r="B14" s="1176" t="s">
        <v>679</v>
      </c>
      <c r="C14" s="1177"/>
      <c r="D14" s="1177"/>
      <c r="E14" s="1177"/>
      <c r="F14" s="1177"/>
      <c r="G14" s="1177"/>
      <c r="H14" s="1177"/>
      <c r="I14" s="1177"/>
      <c r="J14" s="1178"/>
    </row>
    <row r="15" spans="1:10" s="36" customFormat="1" ht="15" customHeight="1" x14ac:dyDescent="0.2">
      <c r="B15" s="1160"/>
      <c r="C15" s="1161"/>
      <c r="D15" s="1161"/>
      <c r="E15" s="1161"/>
      <c r="F15" s="1161"/>
      <c r="G15" s="1161"/>
      <c r="H15" s="1161"/>
      <c r="I15" s="1161"/>
      <c r="J15" s="1162"/>
    </row>
    <row r="16" spans="1:10" ht="30" x14ac:dyDescent="0.2">
      <c r="B16" s="55" t="s">
        <v>75</v>
      </c>
      <c r="C16" s="56" t="s">
        <v>76</v>
      </c>
      <c r="D16" s="56" t="s">
        <v>1</v>
      </c>
      <c r="E16" s="57" t="s">
        <v>523</v>
      </c>
      <c r="F16" s="57" t="s">
        <v>3</v>
      </c>
      <c r="G16" s="57" t="s">
        <v>515</v>
      </c>
      <c r="H16" s="57" t="s">
        <v>516</v>
      </c>
      <c r="I16" s="57" t="s">
        <v>424</v>
      </c>
      <c r="J16" s="58" t="s">
        <v>517</v>
      </c>
    </row>
    <row r="17" spans="1:10" x14ac:dyDescent="0.2">
      <c r="B17" s="245" t="s">
        <v>406</v>
      </c>
      <c r="C17" s="162">
        <v>0.5</v>
      </c>
      <c r="D17" s="163" t="s">
        <v>407</v>
      </c>
      <c r="E17" s="239">
        <v>1</v>
      </c>
      <c r="F17" s="239">
        <v>1</v>
      </c>
      <c r="G17" s="239">
        <v>7</v>
      </c>
      <c r="H17" s="240">
        <f>E17*F17*G17</f>
        <v>7</v>
      </c>
      <c r="I17" s="65">
        <v>0.58828571428571419</v>
      </c>
      <c r="J17" s="66">
        <v>2.0589999999999997</v>
      </c>
    </row>
    <row r="18" spans="1:10" x14ac:dyDescent="0.2">
      <c r="B18" s="245" t="s">
        <v>408</v>
      </c>
      <c r="C18" s="86">
        <v>0.5</v>
      </c>
      <c r="D18" s="163" t="s">
        <v>409</v>
      </c>
      <c r="E18" s="246">
        <v>1</v>
      </c>
      <c r="F18" s="247">
        <v>1</v>
      </c>
      <c r="G18" s="247">
        <v>7</v>
      </c>
      <c r="H18" s="248">
        <f>E18*F18*G18</f>
        <v>7</v>
      </c>
      <c r="I18" s="65">
        <v>0.54064285714285709</v>
      </c>
      <c r="J18" s="66">
        <v>1.8922499999999998</v>
      </c>
    </row>
    <row r="19" spans="1:10" s="33" customFormat="1" ht="15.75" customHeight="1" x14ac:dyDescent="0.2">
      <c r="A19" s="34"/>
      <c r="B19" s="249" t="s">
        <v>410</v>
      </c>
      <c r="C19" s="250">
        <v>1</v>
      </c>
      <c r="D19" s="251" t="s">
        <v>599</v>
      </c>
      <c r="E19" s="252"/>
      <c r="F19" s="253"/>
      <c r="G19" s="253"/>
      <c r="H19" s="254">
        <v>1</v>
      </c>
      <c r="I19" s="255">
        <v>0.4545072</v>
      </c>
      <c r="J19" s="256">
        <v>0.4545072</v>
      </c>
    </row>
    <row r="20" spans="1:10" x14ac:dyDescent="0.2">
      <c r="B20" s="257" t="s">
        <v>341</v>
      </c>
      <c r="C20" s="258">
        <v>1</v>
      </c>
      <c r="D20" s="198" t="s">
        <v>599</v>
      </c>
      <c r="E20" s="259"/>
      <c r="F20" s="260"/>
      <c r="G20" s="260"/>
      <c r="H20" s="261">
        <v>1</v>
      </c>
      <c r="I20" s="170">
        <v>0.80079840000000002</v>
      </c>
      <c r="J20" s="262">
        <v>0.80079840000000002</v>
      </c>
    </row>
    <row r="21" spans="1:10" x14ac:dyDescent="0.2">
      <c r="B21" s="75" t="s">
        <v>193</v>
      </c>
      <c r="C21" s="263"/>
      <c r="D21" s="264"/>
      <c r="E21" s="265"/>
      <c r="F21" s="265"/>
      <c r="G21" s="265"/>
      <c r="H21" s="266"/>
      <c r="I21" s="267"/>
      <c r="J21" s="268">
        <v>5.2065555999999988</v>
      </c>
    </row>
    <row r="22" spans="1:10" ht="30" x14ac:dyDescent="0.2">
      <c r="B22" s="83" t="s">
        <v>123</v>
      </c>
      <c r="C22" s="84" t="s">
        <v>124</v>
      </c>
      <c r="D22" s="84" t="s">
        <v>1</v>
      </c>
      <c r="E22" s="84"/>
      <c r="F22" s="57" t="s">
        <v>32</v>
      </c>
      <c r="G22" s="57" t="s">
        <v>519</v>
      </c>
      <c r="H22" s="57" t="s">
        <v>520</v>
      </c>
      <c r="I22" s="57" t="s">
        <v>424</v>
      </c>
      <c r="J22" s="58" t="s">
        <v>517</v>
      </c>
    </row>
    <row r="23" spans="1:10" ht="16" thickBot="1" x14ac:dyDescent="0.25">
      <c r="B23" s="269" t="s">
        <v>33</v>
      </c>
      <c r="C23" s="127">
        <v>1</v>
      </c>
      <c r="D23" s="270" t="s">
        <v>599</v>
      </c>
      <c r="E23" s="271"/>
      <c r="F23" s="272"/>
      <c r="G23" s="273"/>
      <c r="H23" s="271"/>
      <c r="I23" s="244">
        <v>1.2769488</v>
      </c>
      <c r="J23" s="173">
        <v>1.2769488</v>
      </c>
    </row>
    <row r="25" spans="1:10" ht="16.5" customHeight="1" x14ac:dyDescent="0.2">
      <c r="B25" s="1179" t="s">
        <v>715</v>
      </c>
      <c r="C25" s="1179"/>
      <c r="D25" s="1179"/>
      <c r="E25" s="1179"/>
      <c r="F25" s="1179"/>
      <c r="G25" s="1179"/>
      <c r="H25" s="1179"/>
      <c r="I25" s="1179"/>
      <c r="J25" s="1179"/>
    </row>
    <row r="26" spans="1:10" ht="16.5" customHeight="1" x14ac:dyDescent="0.2">
      <c r="B26" s="1179"/>
      <c r="C26" s="1179"/>
      <c r="D26" s="1179"/>
      <c r="E26" s="1179"/>
      <c r="F26" s="1179"/>
      <c r="G26" s="1179"/>
      <c r="H26" s="1179"/>
      <c r="I26" s="1179"/>
      <c r="J26" s="1179"/>
    </row>
    <row r="32" spans="1:10" s="33" customFormat="1" ht="27" customHeight="1" x14ac:dyDescent="0.2">
      <c r="A32" s="34"/>
    </row>
    <row r="44" spans="1:1" s="33" customFormat="1" ht="27" customHeight="1" x14ac:dyDescent="0.2">
      <c r="A44" s="34"/>
    </row>
  </sheetData>
  <mergeCells count="9">
    <mergeCell ref="B1:J1"/>
    <mergeCell ref="B3:J3"/>
    <mergeCell ref="B14:J14"/>
    <mergeCell ref="B4:J4"/>
    <mergeCell ref="B25:J26"/>
    <mergeCell ref="B15:J15"/>
    <mergeCell ref="D8:G8"/>
    <mergeCell ref="D9:G9"/>
    <mergeCell ref="D12:H12"/>
  </mergeCells>
  <dataValidations count="1">
    <dataValidation type="list" allowBlank="1" showInputMessage="1" showErrorMessage="1" sqref="B23">
      <formula1>Staff_Types</formula1>
    </dataValidation>
  </dataValidation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workbookViewId="0">
      <selection activeCell="B54" sqref="B54:J54"/>
    </sheetView>
  </sheetViews>
  <sheetFormatPr baseColWidth="10" defaultColWidth="8.83203125" defaultRowHeight="15" x14ac:dyDescent="0.2"/>
  <cols>
    <col min="1" max="1" width="2.5" style="45" customWidth="1"/>
    <col min="2" max="2" width="40.6640625" style="39" customWidth="1"/>
    <col min="3" max="3" width="12.33203125" style="39" customWidth="1"/>
    <col min="4" max="4" width="40.6640625" style="39" customWidth="1"/>
    <col min="5" max="6" width="7.83203125" style="39" customWidth="1"/>
    <col min="7" max="7" width="9" style="39" customWidth="1"/>
    <col min="8" max="8" width="10.6640625" style="39" customWidth="1"/>
    <col min="9" max="16384" width="8.83203125" style="39"/>
  </cols>
  <sheetData>
    <row r="1" spans="1:10" s="44" customFormat="1" ht="27" customHeight="1" thickBot="1" x14ac:dyDescent="0.25">
      <c r="A1" s="43"/>
      <c r="B1" s="1193" t="s">
        <v>744</v>
      </c>
      <c r="C1" s="1194"/>
      <c r="D1" s="1194"/>
      <c r="E1" s="1194"/>
      <c r="F1" s="1194"/>
      <c r="G1" s="1194"/>
      <c r="H1" s="1194"/>
      <c r="I1" s="1194"/>
      <c r="J1" s="1195"/>
    </row>
    <row r="2" spans="1:10" ht="16" thickBot="1" x14ac:dyDescent="0.25"/>
    <row r="3" spans="1:10" s="44" customFormat="1" ht="27" customHeight="1" x14ac:dyDescent="0.2">
      <c r="A3" s="43"/>
      <c r="B3" s="1176" t="s">
        <v>680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190" t="s">
        <v>2</v>
      </c>
      <c r="F5" s="190" t="s">
        <v>3</v>
      </c>
      <c r="G5" s="190" t="s">
        <v>77</v>
      </c>
      <c r="H5" s="190" t="s">
        <v>78</v>
      </c>
      <c r="I5" s="56" t="s">
        <v>424</v>
      </c>
      <c r="J5" s="191" t="s">
        <v>425</v>
      </c>
    </row>
    <row r="6" spans="1:10" x14ac:dyDescent="0.2">
      <c r="B6" s="192" t="s">
        <v>54</v>
      </c>
      <c r="C6" s="162">
        <v>1</v>
      </c>
      <c r="D6" s="193" t="s">
        <v>397</v>
      </c>
      <c r="E6" s="111">
        <v>1</v>
      </c>
      <c r="F6" s="194">
        <v>1</v>
      </c>
      <c r="G6" s="194">
        <v>1</v>
      </c>
      <c r="H6" s="166">
        <v>1</v>
      </c>
      <c r="I6" s="65">
        <v>7.9605000000000009E-2</v>
      </c>
      <c r="J6" s="66">
        <v>7.9605000000000009E-2</v>
      </c>
    </row>
    <row r="7" spans="1:10" x14ac:dyDescent="0.2">
      <c r="B7" s="195" t="s">
        <v>82</v>
      </c>
      <c r="C7" s="162">
        <v>1</v>
      </c>
      <c r="D7" s="193" t="s">
        <v>397</v>
      </c>
      <c r="E7" s="111">
        <v>1</v>
      </c>
      <c r="F7" s="112">
        <v>1</v>
      </c>
      <c r="G7" s="112">
        <v>1</v>
      </c>
      <c r="H7" s="113">
        <v>1</v>
      </c>
      <c r="I7" s="65">
        <v>2.9942499999999997E-2</v>
      </c>
      <c r="J7" s="66">
        <v>2.9942499999999997E-2</v>
      </c>
    </row>
    <row r="8" spans="1:10" x14ac:dyDescent="0.2">
      <c r="B8" s="192" t="s">
        <v>411</v>
      </c>
      <c r="C8" s="162">
        <v>1</v>
      </c>
      <c r="D8" s="110"/>
      <c r="E8" s="164">
        <v>1</v>
      </c>
      <c r="F8" s="164">
        <v>1</v>
      </c>
      <c r="G8" s="164">
        <v>1</v>
      </c>
      <c r="H8" s="113">
        <v>1</v>
      </c>
      <c r="I8" s="65">
        <v>3.3929999999999998</v>
      </c>
      <c r="J8" s="66">
        <v>3.3929999999999998</v>
      </c>
    </row>
    <row r="9" spans="1:10" ht="30" x14ac:dyDescent="0.2">
      <c r="B9" s="196" t="s">
        <v>412</v>
      </c>
      <c r="C9" s="197">
        <v>1</v>
      </c>
      <c r="D9" s="198"/>
      <c r="E9" s="199">
        <v>1</v>
      </c>
      <c r="F9" s="199">
        <v>1</v>
      </c>
      <c r="G9" s="199">
        <v>1</v>
      </c>
      <c r="H9" s="122">
        <v>1</v>
      </c>
      <c r="I9" s="73">
        <v>1.6916666666666667</v>
      </c>
      <c r="J9" s="74">
        <v>1.6916666666666667</v>
      </c>
    </row>
    <row r="10" spans="1:10" x14ac:dyDescent="0.2">
      <c r="B10" s="75" t="s">
        <v>193</v>
      </c>
      <c r="C10" s="76"/>
      <c r="D10" s="77"/>
      <c r="E10" s="78"/>
      <c r="F10" s="79"/>
      <c r="G10" s="79"/>
      <c r="H10" s="80"/>
      <c r="I10" s="81"/>
      <c r="J10" s="82">
        <v>5.1942141666666668</v>
      </c>
    </row>
    <row r="11" spans="1:10" ht="30" x14ac:dyDescent="0.2">
      <c r="B11" s="83" t="s">
        <v>502</v>
      </c>
      <c r="C11" s="84" t="s">
        <v>124</v>
      </c>
      <c r="D11" s="84" t="s">
        <v>1</v>
      </c>
      <c r="E11" s="84"/>
      <c r="F11" s="57" t="s">
        <v>32</v>
      </c>
      <c r="G11" s="57" t="s">
        <v>519</v>
      </c>
      <c r="H11" s="57" t="s">
        <v>520</v>
      </c>
      <c r="I11" s="57" t="s">
        <v>424</v>
      </c>
      <c r="J11" s="58" t="s">
        <v>517</v>
      </c>
    </row>
    <row r="12" spans="1:10" x14ac:dyDescent="0.2">
      <c r="B12" s="115" t="s">
        <v>33</v>
      </c>
      <c r="C12" s="109">
        <v>1</v>
      </c>
      <c r="D12" s="193" t="s">
        <v>413</v>
      </c>
      <c r="E12" s="166"/>
      <c r="F12" s="111">
        <v>2</v>
      </c>
      <c r="G12" s="112">
        <v>1</v>
      </c>
      <c r="H12" s="113">
        <v>2</v>
      </c>
      <c r="I12" s="200" t="s">
        <v>457</v>
      </c>
      <c r="J12" s="201" t="s">
        <v>457</v>
      </c>
    </row>
    <row r="13" spans="1:10" x14ac:dyDescent="0.2">
      <c r="B13" s="195" t="s">
        <v>340</v>
      </c>
      <c r="C13" s="60">
        <v>1</v>
      </c>
      <c r="D13" s="193" t="s">
        <v>404</v>
      </c>
      <c r="E13" s="166"/>
      <c r="F13" s="112">
        <v>15</v>
      </c>
      <c r="G13" s="112">
        <v>1</v>
      </c>
      <c r="H13" s="113">
        <v>15</v>
      </c>
      <c r="I13" s="200" t="s">
        <v>457</v>
      </c>
      <c r="J13" s="201" t="s">
        <v>457</v>
      </c>
    </row>
    <row r="14" spans="1:10" ht="16" thickBot="1" x14ac:dyDescent="0.25">
      <c r="B14" s="93" t="s">
        <v>33</v>
      </c>
      <c r="C14" s="94">
        <v>1</v>
      </c>
      <c r="D14" s="202" t="s">
        <v>414</v>
      </c>
      <c r="E14" s="203"/>
      <c r="F14" s="204">
        <v>20</v>
      </c>
      <c r="G14" s="205">
        <v>1</v>
      </c>
      <c r="H14" s="206">
        <v>20</v>
      </c>
      <c r="I14" s="98" t="s">
        <v>457</v>
      </c>
      <c r="J14" s="99" t="s">
        <v>457</v>
      </c>
    </row>
    <row r="15" spans="1:10" ht="16" thickBot="1" x14ac:dyDescent="0.25">
      <c r="B15" s="207"/>
      <c r="C15" s="208"/>
      <c r="D15" s="209"/>
      <c r="E15" s="210"/>
      <c r="F15" s="210"/>
      <c r="G15" s="211"/>
      <c r="H15" s="212"/>
      <c r="I15" s="1"/>
      <c r="J15" s="1"/>
    </row>
    <row r="16" spans="1:10" s="44" customFormat="1" ht="27" customHeight="1" x14ac:dyDescent="0.2">
      <c r="A16" s="43"/>
      <c r="B16" s="1211" t="s">
        <v>681</v>
      </c>
      <c r="C16" s="1212"/>
      <c r="D16" s="1212"/>
      <c r="E16" s="1212"/>
      <c r="F16" s="1212"/>
      <c r="G16" s="1212"/>
      <c r="H16" s="1212"/>
      <c r="I16" s="1212"/>
      <c r="J16" s="1213"/>
    </row>
    <row r="17" spans="1:10" s="36" customFormat="1" ht="15" customHeight="1" x14ac:dyDescent="0.2">
      <c r="B17" s="1160"/>
      <c r="C17" s="1161"/>
      <c r="D17" s="1161"/>
      <c r="E17" s="1161"/>
      <c r="F17" s="1161"/>
      <c r="G17" s="1161"/>
      <c r="H17" s="1161"/>
      <c r="I17" s="1161"/>
      <c r="J17" s="1162"/>
    </row>
    <row r="18" spans="1:10" ht="30" x14ac:dyDescent="0.2">
      <c r="B18" s="55" t="s">
        <v>493</v>
      </c>
      <c r="C18" s="56" t="s">
        <v>76</v>
      </c>
      <c r="D18" s="56" t="s">
        <v>1</v>
      </c>
      <c r="E18" s="190" t="s">
        <v>2</v>
      </c>
      <c r="F18" s="190" t="s">
        <v>3</v>
      </c>
      <c r="G18" s="190" t="s">
        <v>77</v>
      </c>
      <c r="H18" s="190" t="s">
        <v>78</v>
      </c>
      <c r="I18" s="56" t="s">
        <v>424</v>
      </c>
      <c r="J18" s="191" t="s">
        <v>425</v>
      </c>
    </row>
    <row r="19" spans="1:10" s="44" customFormat="1" ht="15" customHeight="1" x14ac:dyDescent="0.2">
      <c r="A19" s="43"/>
      <c r="B19" s="213" t="s">
        <v>54</v>
      </c>
      <c r="C19" s="214">
        <v>1</v>
      </c>
      <c r="D19" s="215" t="s">
        <v>397</v>
      </c>
      <c r="E19" s="216">
        <v>1</v>
      </c>
      <c r="F19" s="217">
        <v>1</v>
      </c>
      <c r="G19" s="217">
        <v>2</v>
      </c>
      <c r="H19" s="218">
        <v>2</v>
      </c>
      <c r="I19" s="219">
        <v>7.9605000000000009E-2</v>
      </c>
      <c r="J19" s="220">
        <v>0.15921000000000002</v>
      </c>
    </row>
    <row r="20" spans="1:10" ht="15" customHeight="1" x14ac:dyDescent="0.2">
      <c r="B20" s="195" t="s">
        <v>82</v>
      </c>
      <c r="C20" s="162">
        <v>1</v>
      </c>
      <c r="D20" s="193" t="s">
        <v>397</v>
      </c>
      <c r="E20" s="111">
        <v>1</v>
      </c>
      <c r="F20" s="112">
        <v>1</v>
      </c>
      <c r="G20" s="112">
        <v>2</v>
      </c>
      <c r="H20" s="113">
        <v>2</v>
      </c>
      <c r="I20" s="65">
        <v>2.9942499999999997E-2</v>
      </c>
      <c r="J20" s="66">
        <v>5.9884999999999994E-2</v>
      </c>
    </row>
    <row r="21" spans="1:10" x14ac:dyDescent="0.2">
      <c r="B21" s="221" t="s">
        <v>411</v>
      </c>
      <c r="C21" s="162">
        <v>1</v>
      </c>
      <c r="D21" s="110"/>
      <c r="E21" s="164">
        <v>1</v>
      </c>
      <c r="F21" s="164">
        <v>1</v>
      </c>
      <c r="G21" s="164">
        <v>1</v>
      </c>
      <c r="H21" s="113">
        <v>1</v>
      </c>
      <c r="I21" s="65">
        <v>3.3929999999999998</v>
      </c>
      <c r="J21" s="66">
        <v>3.3929999999999998</v>
      </c>
    </row>
    <row r="22" spans="1:10" ht="30" x14ac:dyDescent="0.2">
      <c r="B22" s="221" t="s">
        <v>412</v>
      </c>
      <c r="C22" s="162">
        <v>1</v>
      </c>
      <c r="D22" s="163"/>
      <c r="E22" s="164">
        <v>1</v>
      </c>
      <c r="F22" s="164">
        <v>1</v>
      </c>
      <c r="G22" s="164">
        <v>1</v>
      </c>
      <c r="H22" s="113">
        <v>1</v>
      </c>
      <c r="I22" s="65">
        <v>1.6916666666666667</v>
      </c>
      <c r="J22" s="66">
        <v>1.6916666666666667</v>
      </c>
    </row>
    <row r="23" spans="1:10" ht="30" x14ac:dyDescent="0.2">
      <c r="B23" s="68" t="s">
        <v>401</v>
      </c>
      <c r="C23" s="118">
        <v>1</v>
      </c>
      <c r="D23" s="70" t="s">
        <v>415</v>
      </c>
      <c r="E23" s="120">
        <v>1</v>
      </c>
      <c r="F23" s="121">
        <v>1</v>
      </c>
      <c r="G23" s="121">
        <v>1</v>
      </c>
      <c r="H23" s="122">
        <v>1</v>
      </c>
      <c r="I23" s="73">
        <v>21.860361111111111</v>
      </c>
      <c r="J23" s="74">
        <v>21.860361111111111</v>
      </c>
    </row>
    <row r="24" spans="1:10" x14ac:dyDescent="0.2">
      <c r="B24" s="75" t="s">
        <v>193</v>
      </c>
      <c r="C24" s="76"/>
      <c r="D24" s="77"/>
      <c r="E24" s="78"/>
      <c r="F24" s="79"/>
      <c r="G24" s="79"/>
      <c r="H24" s="80"/>
      <c r="I24" s="81"/>
      <c r="J24" s="82">
        <v>27.164122777777777</v>
      </c>
    </row>
    <row r="25" spans="1:10" ht="30" x14ac:dyDescent="0.2">
      <c r="B25" s="83" t="s">
        <v>502</v>
      </c>
      <c r="C25" s="84" t="s">
        <v>124</v>
      </c>
      <c r="D25" s="84" t="s">
        <v>1</v>
      </c>
      <c r="E25" s="84"/>
      <c r="F25" s="57" t="s">
        <v>32</v>
      </c>
      <c r="G25" s="57" t="s">
        <v>519</v>
      </c>
      <c r="H25" s="57" t="s">
        <v>520</v>
      </c>
      <c r="I25" s="57" t="s">
        <v>424</v>
      </c>
      <c r="J25" s="58" t="s">
        <v>517</v>
      </c>
    </row>
    <row r="26" spans="1:10" x14ac:dyDescent="0.2">
      <c r="B26" s="115" t="s">
        <v>33</v>
      </c>
      <c r="C26" s="109">
        <v>1</v>
      </c>
      <c r="D26" s="193" t="s">
        <v>416</v>
      </c>
      <c r="E26" s="166"/>
      <c r="F26" s="111">
        <v>4</v>
      </c>
      <c r="G26" s="112">
        <v>2</v>
      </c>
      <c r="H26" s="113">
        <v>8</v>
      </c>
      <c r="I26" s="200" t="s">
        <v>457</v>
      </c>
      <c r="J26" s="201" t="s">
        <v>457</v>
      </c>
    </row>
    <row r="27" spans="1:10" x14ac:dyDescent="0.2">
      <c r="B27" s="195" t="s">
        <v>340</v>
      </c>
      <c r="C27" s="60">
        <v>1</v>
      </c>
      <c r="D27" s="193" t="s">
        <v>417</v>
      </c>
      <c r="E27" s="166"/>
      <c r="F27" s="112">
        <v>30</v>
      </c>
      <c r="G27" s="112">
        <v>1</v>
      </c>
      <c r="H27" s="113">
        <v>30</v>
      </c>
      <c r="I27" s="200" t="s">
        <v>457</v>
      </c>
      <c r="J27" s="201" t="s">
        <v>457</v>
      </c>
    </row>
    <row r="28" spans="1:10" ht="16" thickBot="1" x14ac:dyDescent="0.25">
      <c r="B28" s="93" t="s">
        <v>33</v>
      </c>
      <c r="C28" s="94">
        <v>1</v>
      </c>
      <c r="D28" s="202" t="s">
        <v>414</v>
      </c>
      <c r="E28" s="203"/>
      <c r="F28" s="204">
        <v>40</v>
      </c>
      <c r="G28" s="205">
        <v>1</v>
      </c>
      <c r="H28" s="206">
        <v>40</v>
      </c>
      <c r="I28" s="98" t="s">
        <v>457</v>
      </c>
      <c r="J28" s="99" t="s">
        <v>457</v>
      </c>
    </row>
    <row r="29" spans="1:10" ht="16" thickBot="1" x14ac:dyDescent="0.25">
      <c r="B29" s="209"/>
      <c r="C29" s="210"/>
      <c r="D29" s="209"/>
      <c r="E29" s="210"/>
      <c r="F29" s="210"/>
      <c r="G29" s="210"/>
      <c r="H29" s="222"/>
      <c r="I29" s="1"/>
      <c r="J29" s="1"/>
    </row>
    <row r="30" spans="1:10" s="44" customFormat="1" ht="27" customHeight="1" x14ac:dyDescent="0.2">
      <c r="A30" s="43"/>
      <c r="B30" s="1211" t="s">
        <v>699</v>
      </c>
      <c r="C30" s="1212"/>
      <c r="D30" s="1212"/>
      <c r="E30" s="1212"/>
      <c r="F30" s="1212"/>
      <c r="G30" s="1212"/>
      <c r="H30" s="1212"/>
      <c r="I30" s="1212"/>
      <c r="J30" s="1213"/>
    </row>
    <row r="31" spans="1:10" s="36" customFormat="1" ht="15" customHeight="1" x14ac:dyDescent="0.2">
      <c r="B31" s="1160"/>
      <c r="C31" s="1161"/>
      <c r="D31" s="1161"/>
      <c r="E31" s="1161"/>
      <c r="F31" s="1161"/>
      <c r="G31" s="1161"/>
      <c r="H31" s="1161"/>
      <c r="I31" s="1161"/>
      <c r="J31" s="1162"/>
    </row>
    <row r="32" spans="1:10" ht="30" x14ac:dyDescent="0.2">
      <c r="B32" s="55" t="s">
        <v>493</v>
      </c>
      <c r="C32" s="56" t="s">
        <v>76</v>
      </c>
      <c r="D32" s="56" t="s">
        <v>1</v>
      </c>
      <c r="E32" s="57" t="s">
        <v>523</v>
      </c>
      <c r="F32" s="57" t="s">
        <v>3</v>
      </c>
      <c r="G32" s="57" t="s">
        <v>515</v>
      </c>
      <c r="H32" s="57" t="s">
        <v>516</v>
      </c>
      <c r="I32" s="57" t="s">
        <v>424</v>
      </c>
      <c r="J32" s="58" t="s">
        <v>517</v>
      </c>
    </row>
    <row r="33" spans="1:10" x14ac:dyDescent="0.2">
      <c r="B33" s="192" t="s">
        <v>54</v>
      </c>
      <c r="C33" s="162">
        <v>1</v>
      </c>
      <c r="D33" s="193" t="s">
        <v>397</v>
      </c>
      <c r="E33" s="111">
        <v>1</v>
      </c>
      <c r="F33" s="194">
        <v>1</v>
      </c>
      <c r="G33" s="194">
        <v>1</v>
      </c>
      <c r="H33" s="166">
        <v>1</v>
      </c>
      <c r="I33" s="65">
        <v>7.9605000000000009E-2</v>
      </c>
      <c r="J33" s="66">
        <v>7.9605000000000009E-2</v>
      </c>
    </row>
    <row r="34" spans="1:10" s="44" customFormat="1" x14ac:dyDescent="0.2">
      <c r="A34" s="43"/>
      <c r="B34" s="223" t="s">
        <v>82</v>
      </c>
      <c r="C34" s="214">
        <v>1</v>
      </c>
      <c r="D34" s="215" t="s">
        <v>397</v>
      </c>
      <c r="E34" s="216">
        <v>1</v>
      </c>
      <c r="F34" s="224">
        <v>1</v>
      </c>
      <c r="G34" s="224">
        <v>1</v>
      </c>
      <c r="H34" s="225">
        <v>1</v>
      </c>
      <c r="I34" s="219">
        <v>2.9942499999999997E-2</v>
      </c>
      <c r="J34" s="220">
        <v>2.9942499999999997E-2</v>
      </c>
    </row>
    <row r="35" spans="1:10" x14ac:dyDescent="0.2">
      <c r="B35" s="68" t="s">
        <v>398</v>
      </c>
      <c r="C35" s="118">
        <v>1</v>
      </c>
      <c r="D35" s="70"/>
      <c r="E35" s="120">
        <v>1</v>
      </c>
      <c r="F35" s="121">
        <v>1</v>
      </c>
      <c r="G35" s="121">
        <v>1</v>
      </c>
      <c r="H35" s="122">
        <v>1</v>
      </c>
      <c r="I35" s="73">
        <v>1.3340000000000001</v>
      </c>
      <c r="J35" s="74">
        <v>1.3340000000000001</v>
      </c>
    </row>
    <row r="36" spans="1:10" x14ac:dyDescent="0.2">
      <c r="B36" s="75" t="s">
        <v>193</v>
      </c>
      <c r="C36" s="76"/>
      <c r="D36" s="77"/>
      <c r="E36" s="78"/>
      <c r="F36" s="79"/>
      <c r="G36" s="79"/>
      <c r="H36" s="80"/>
      <c r="I36" s="81"/>
      <c r="J36" s="82">
        <v>1.4435475</v>
      </c>
    </row>
    <row r="37" spans="1:10" ht="30" x14ac:dyDescent="0.2">
      <c r="B37" s="83" t="s">
        <v>502</v>
      </c>
      <c r="C37" s="84" t="s">
        <v>124</v>
      </c>
      <c r="D37" s="84" t="s">
        <v>1</v>
      </c>
      <c r="E37" s="84"/>
      <c r="F37" s="57" t="s">
        <v>32</v>
      </c>
      <c r="G37" s="57" t="s">
        <v>519</v>
      </c>
      <c r="H37" s="57" t="s">
        <v>520</v>
      </c>
      <c r="I37" s="57" t="s">
        <v>424</v>
      </c>
      <c r="J37" s="58" t="s">
        <v>517</v>
      </c>
    </row>
    <row r="38" spans="1:10" s="47" customFormat="1" x14ac:dyDescent="0.2">
      <c r="A38" s="46"/>
      <c r="B38" s="226" t="s">
        <v>33</v>
      </c>
      <c r="C38" s="227">
        <v>1</v>
      </c>
      <c r="D38" s="87" t="s">
        <v>418</v>
      </c>
      <c r="E38" s="88"/>
      <c r="F38" s="89">
        <v>10</v>
      </c>
      <c r="G38" s="89">
        <v>1</v>
      </c>
      <c r="H38" s="90">
        <v>10</v>
      </c>
      <c r="I38" s="91" t="s">
        <v>457</v>
      </c>
      <c r="J38" s="92" t="s">
        <v>457</v>
      </c>
    </row>
    <row r="39" spans="1:10" s="47" customFormat="1" ht="16" thickBot="1" x14ac:dyDescent="0.25">
      <c r="A39" s="46"/>
      <c r="B39" s="126" t="s">
        <v>33</v>
      </c>
      <c r="C39" s="127">
        <v>1</v>
      </c>
      <c r="D39" s="228" t="s">
        <v>419</v>
      </c>
      <c r="E39" s="229"/>
      <c r="F39" s="230">
        <v>20</v>
      </c>
      <c r="G39" s="231">
        <v>1</v>
      </c>
      <c r="H39" s="232">
        <v>20</v>
      </c>
      <c r="I39" s="131" t="s">
        <v>457</v>
      </c>
      <c r="J39" s="132" t="s">
        <v>457</v>
      </c>
    </row>
    <row r="40" spans="1:10" ht="16" thickBot="1" x14ac:dyDescent="0.25">
      <c r="B40" s="207"/>
      <c r="C40" s="208"/>
      <c r="D40" s="209"/>
      <c r="E40" s="210"/>
      <c r="F40" s="210"/>
      <c r="G40" s="211"/>
      <c r="H40" s="212"/>
      <c r="I40" s="1"/>
      <c r="J40" s="1"/>
    </row>
    <row r="41" spans="1:10" s="44" customFormat="1" ht="27" customHeight="1" x14ac:dyDescent="0.2">
      <c r="A41" s="43"/>
      <c r="B41" s="1211" t="s">
        <v>700</v>
      </c>
      <c r="C41" s="1212"/>
      <c r="D41" s="1212"/>
      <c r="E41" s="1212"/>
      <c r="F41" s="1212"/>
      <c r="G41" s="1212"/>
      <c r="H41" s="1212"/>
      <c r="I41" s="1212"/>
      <c r="J41" s="1213"/>
    </row>
    <row r="42" spans="1:10" s="36" customFormat="1" ht="15" customHeight="1" x14ac:dyDescent="0.2">
      <c r="B42" s="1160"/>
      <c r="C42" s="1161"/>
      <c r="D42" s="1161"/>
      <c r="E42" s="1161"/>
      <c r="F42" s="1161"/>
      <c r="G42" s="1161"/>
      <c r="H42" s="1161"/>
      <c r="I42" s="1161"/>
      <c r="J42" s="1162"/>
    </row>
    <row r="43" spans="1:10" ht="30" x14ac:dyDescent="0.2">
      <c r="B43" s="55" t="s">
        <v>493</v>
      </c>
      <c r="C43" s="56" t="s">
        <v>76</v>
      </c>
      <c r="D43" s="56" t="s">
        <v>1</v>
      </c>
      <c r="E43" s="57" t="s">
        <v>523</v>
      </c>
      <c r="F43" s="57" t="s">
        <v>3</v>
      </c>
      <c r="G43" s="57" t="s">
        <v>515</v>
      </c>
      <c r="H43" s="57" t="s">
        <v>516</v>
      </c>
      <c r="I43" s="57" t="s">
        <v>424</v>
      </c>
      <c r="J43" s="58" t="s">
        <v>517</v>
      </c>
    </row>
    <row r="44" spans="1:10" x14ac:dyDescent="0.2">
      <c r="B44" s="192" t="s">
        <v>54</v>
      </c>
      <c r="C44" s="162">
        <v>1</v>
      </c>
      <c r="D44" s="193" t="s">
        <v>397</v>
      </c>
      <c r="E44" s="111">
        <v>1</v>
      </c>
      <c r="F44" s="194">
        <v>1</v>
      </c>
      <c r="G44" s="194">
        <v>2</v>
      </c>
      <c r="H44" s="166">
        <v>2</v>
      </c>
      <c r="I44" s="65">
        <v>7.9605000000000009E-2</v>
      </c>
      <c r="J44" s="66">
        <v>0.15921000000000002</v>
      </c>
    </row>
    <row r="45" spans="1:10" x14ac:dyDescent="0.2">
      <c r="B45" s="195" t="s">
        <v>82</v>
      </c>
      <c r="C45" s="162">
        <v>1</v>
      </c>
      <c r="D45" s="193" t="s">
        <v>397</v>
      </c>
      <c r="E45" s="111">
        <v>1</v>
      </c>
      <c r="F45" s="112">
        <v>1</v>
      </c>
      <c r="G45" s="112">
        <v>2</v>
      </c>
      <c r="H45" s="113">
        <v>2</v>
      </c>
      <c r="I45" s="65">
        <v>2.9942499999999997E-2</v>
      </c>
      <c r="J45" s="66">
        <v>5.9884999999999994E-2</v>
      </c>
    </row>
    <row r="46" spans="1:10" x14ac:dyDescent="0.2">
      <c r="B46" s="67" t="s">
        <v>398</v>
      </c>
      <c r="C46" s="109">
        <v>1</v>
      </c>
      <c r="D46" s="61"/>
      <c r="E46" s="111">
        <v>1</v>
      </c>
      <c r="F46" s="112">
        <v>1</v>
      </c>
      <c r="G46" s="112">
        <v>1</v>
      </c>
      <c r="H46" s="113">
        <v>1</v>
      </c>
      <c r="I46" s="65">
        <v>1.3340000000000001</v>
      </c>
      <c r="J46" s="66">
        <v>1.3340000000000001</v>
      </c>
    </row>
    <row r="47" spans="1:10" s="44" customFormat="1" ht="27" customHeight="1" x14ac:dyDescent="0.2">
      <c r="A47" s="43"/>
      <c r="B47" s="233" t="s">
        <v>401</v>
      </c>
      <c r="C47" s="186">
        <v>1</v>
      </c>
      <c r="D47" s="234" t="s">
        <v>415</v>
      </c>
      <c r="E47" s="235">
        <v>1</v>
      </c>
      <c r="F47" s="236">
        <v>1</v>
      </c>
      <c r="G47" s="236">
        <v>1</v>
      </c>
      <c r="H47" s="237">
        <v>1</v>
      </c>
      <c r="I47" s="238">
        <v>21.860361111111111</v>
      </c>
      <c r="J47" s="189">
        <v>21.860361111111111</v>
      </c>
    </row>
    <row r="48" spans="1:10" x14ac:dyDescent="0.2">
      <c r="B48" s="75" t="s">
        <v>193</v>
      </c>
      <c r="C48" s="76"/>
      <c r="D48" s="77"/>
      <c r="E48" s="78"/>
      <c r="F48" s="79"/>
      <c r="G48" s="79"/>
      <c r="H48" s="80"/>
      <c r="I48" s="81"/>
      <c r="J48" s="82">
        <v>23.41345611111111</v>
      </c>
    </row>
    <row r="49" spans="1:10" ht="30" x14ac:dyDescent="0.2">
      <c r="B49" s="83" t="s">
        <v>502</v>
      </c>
      <c r="C49" s="84" t="s">
        <v>124</v>
      </c>
      <c r="D49" s="84" t="s">
        <v>1</v>
      </c>
      <c r="E49" s="84"/>
      <c r="F49" s="57" t="s">
        <v>32</v>
      </c>
      <c r="G49" s="57" t="s">
        <v>519</v>
      </c>
      <c r="H49" s="57" t="s">
        <v>520</v>
      </c>
      <c r="I49" s="57" t="s">
        <v>424</v>
      </c>
      <c r="J49" s="58" t="s">
        <v>517</v>
      </c>
    </row>
    <row r="50" spans="1:10" s="47" customFormat="1" x14ac:dyDescent="0.2">
      <c r="A50" s="46"/>
      <c r="B50" s="226" t="s">
        <v>33</v>
      </c>
      <c r="C50" s="182">
        <v>1</v>
      </c>
      <c r="D50" s="87" t="s">
        <v>418</v>
      </c>
      <c r="E50" s="88"/>
      <c r="F50" s="89">
        <v>10</v>
      </c>
      <c r="G50" s="89">
        <v>1</v>
      </c>
      <c r="H50" s="90">
        <v>10</v>
      </c>
      <c r="I50" s="91" t="s">
        <v>457</v>
      </c>
      <c r="J50" s="92" t="s">
        <v>457</v>
      </c>
    </row>
    <row r="51" spans="1:10" x14ac:dyDescent="0.2">
      <c r="B51" s="195" t="s">
        <v>340</v>
      </c>
      <c r="C51" s="109">
        <v>1</v>
      </c>
      <c r="D51" s="193" t="s">
        <v>420</v>
      </c>
      <c r="E51" s="166"/>
      <c r="F51" s="112">
        <v>15</v>
      </c>
      <c r="G51" s="112">
        <v>1</v>
      </c>
      <c r="H51" s="113">
        <v>15</v>
      </c>
      <c r="I51" s="200" t="s">
        <v>457</v>
      </c>
      <c r="J51" s="201" t="s">
        <v>457</v>
      </c>
    </row>
    <row r="52" spans="1:10" ht="16" thickBot="1" x14ac:dyDescent="0.25">
      <c r="B52" s="93" t="s">
        <v>33</v>
      </c>
      <c r="C52" s="94">
        <v>1</v>
      </c>
      <c r="D52" s="202" t="s">
        <v>419</v>
      </c>
      <c r="E52" s="203"/>
      <c r="F52" s="204">
        <v>40</v>
      </c>
      <c r="G52" s="205">
        <v>1</v>
      </c>
      <c r="H52" s="206">
        <v>40</v>
      </c>
      <c r="I52" s="98" t="s">
        <v>457</v>
      </c>
      <c r="J52" s="99" t="s">
        <v>457</v>
      </c>
    </row>
    <row r="53" spans="1:10" x14ac:dyDescent="0.2">
      <c r="B53" s="207"/>
      <c r="C53" s="208"/>
      <c r="D53" s="209"/>
      <c r="E53" s="210"/>
      <c r="F53" s="210"/>
      <c r="G53" s="211"/>
      <c r="H53" s="212"/>
      <c r="I53" s="1"/>
      <c r="J53" s="1"/>
    </row>
    <row r="54" spans="1:10" x14ac:dyDescent="0.2">
      <c r="B54" s="1179" t="s">
        <v>525</v>
      </c>
      <c r="C54" s="1179"/>
      <c r="D54" s="1179"/>
      <c r="E54" s="1179"/>
      <c r="F54" s="1179"/>
      <c r="G54" s="1179"/>
      <c r="H54" s="1179"/>
      <c r="I54" s="1179"/>
      <c r="J54" s="1179"/>
    </row>
    <row r="55" spans="1:10" x14ac:dyDescent="0.2">
      <c r="B55" s="1198" t="s">
        <v>714</v>
      </c>
      <c r="C55" s="1198"/>
      <c r="D55" s="1198"/>
      <c r="E55" s="1198"/>
      <c r="F55" s="1198"/>
      <c r="G55" s="1198"/>
      <c r="H55" s="1198"/>
      <c r="I55" s="1198"/>
      <c r="J55" s="1198"/>
    </row>
  </sheetData>
  <mergeCells count="11">
    <mergeCell ref="B1:J1"/>
    <mergeCell ref="B54:J54"/>
    <mergeCell ref="B55:J55"/>
    <mergeCell ref="B3:J3"/>
    <mergeCell ref="B16:J16"/>
    <mergeCell ref="B30:J30"/>
    <mergeCell ref="B41:J41"/>
    <mergeCell ref="B42:J42"/>
    <mergeCell ref="B31:J31"/>
    <mergeCell ref="B17:J17"/>
    <mergeCell ref="B4:J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thickBot="1" x14ac:dyDescent="0.25">
      <c r="A1" s="34"/>
      <c r="B1" s="1193" t="s">
        <v>745</v>
      </c>
      <c r="C1" s="1194"/>
      <c r="D1" s="1194"/>
      <c r="E1" s="1194"/>
      <c r="F1" s="1194"/>
      <c r="G1" s="1194"/>
      <c r="H1" s="1194"/>
      <c r="I1" s="1194"/>
      <c r="J1" s="1195"/>
    </row>
    <row r="2" spans="1:10" ht="16" thickBot="1" x14ac:dyDescent="0.25"/>
    <row r="3" spans="1:10" s="33" customFormat="1" ht="27" customHeight="1" x14ac:dyDescent="0.2">
      <c r="A3" s="34"/>
      <c r="B3" s="1176" t="s">
        <v>682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x14ac:dyDescent="0.2">
      <c r="B6" s="161" t="s">
        <v>421</v>
      </c>
      <c r="C6" s="162">
        <v>1</v>
      </c>
      <c r="D6" s="163" t="s">
        <v>600</v>
      </c>
      <c r="E6" s="164">
        <v>1</v>
      </c>
      <c r="F6" s="164">
        <v>1</v>
      </c>
      <c r="G6" s="165">
        <v>7</v>
      </c>
      <c r="H6" s="166">
        <v>7</v>
      </c>
      <c r="I6" s="65">
        <v>0.30449999999999999</v>
      </c>
      <c r="J6" s="66">
        <v>2.1315</v>
      </c>
    </row>
    <row r="7" spans="1:10" x14ac:dyDescent="0.2">
      <c r="B7" s="161" t="s">
        <v>410</v>
      </c>
      <c r="C7" s="109">
        <v>1</v>
      </c>
      <c r="D7" s="1215" t="s">
        <v>423</v>
      </c>
      <c r="E7" s="1215"/>
      <c r="F7" s="1215"/>
      <c r="G7" s="1215"/>
      <c r="H7" s="166">
        <v>1</v>
      </c>
      <c r="I7" s="167">
        <v>0.71422560000000002</v>
      </c>
      <c r="J7" s="66">
        <v>0.71422560000000002</v>
      </c>
    </row>
    <row r="8" spans="1:10" x14ac:dyDescent="0.2">
      <c r="B8" s="168" t="s">
        <v>341</v>
      </c>
      <c r="C8" s="118">
        <v>1</v>
      </c>
      <c r="D8" s="1216" t="s">
        <v>423</v>
      </c>
      <c r="E8" s="1216"/>
      <c r="F8" s="1216"/>
      <c r="G8" s="1216"/>
      <c r="H8" s="169">
        <v>1</v>
      </c>
      <c r="I8" s="170">
        <v>1.2661271999999999</v>
      </c>
      <c r="J8" s="74">
        <v>1.2661271999999999</v>
      </c>
    </row>
    <row r="9" spans="1:10" x14ac:dyDescent="0.2">
      <c r="B9" s="75" t="s">
        <v>193</v>
      </c>
      <c r="C9" s="76"/>
      <c r="D9" s="77"/>
      <c r="E9" s="78"/>
      <c r="F9" s="79"/>
      <c r="G9" s="79"/>
      <c r="H9" s="80"/>
      <c r="I9" s="81"/>
      <c r="J9" s="82">
        <v>4.1118527999999994</v>
      </c>
    </row>
    <row r="10" spans="1:10" ht="30" x14ac:dyDescent="0.2">
      <c r="B10" s="83" t="s">
        <v>502</v>
      </c>
      <c r="C10" s="84" t="s">
        <v>124</v>
      </c>
      <c r="D10" s="84" t="s">
        <v>1</v>
      </c>
      <c r="E10" s="84"/>
      <c r="F10" s="57" t="s">
        <v>32</v>
      </c>
      <c r="G10" s="57" t="s">
        <v>519</v>
      </c>
      <c r="H10" s="57" t="s">
        <v>520</v>
      </c>
      <c r="I10" s="57" t="s">
        <v>424</v>
      </c>
      <c r="J10" s="58" t="s">
        <v>517</v>
      </c>
    </row>
    <row r="11" spans="1:10" ht="16" thickBot="1" x14ac:dyDescent="0.25">
      <c r="B11" s="93" t="s">
        <v>33</v>
      </c>
      <c r="C11" s="94">
        <v>1</v>
      </c>
      <c r="D11" s="1217" t="s">
        <v>423</v>
      </c>
      <c r="E11" s="1217"/>
      <c r="F11" s="1217"/>
      <c r="G11" s="1217"/>
      <c r="H11" s="171"/>
      <c r="I11" s="172">
        <v>2.0019960000000001</v>
      </c>
      <c r="J11" s="173">
        <v>2.0019960000000001</v>
      </c>
    </row>
    <row r="12" spans="1:10" ht="16" thickBot="1" x14ac:dyDescent="0.25">
      <c r="B12" s="174"/>
      <c r="C12" s="175"/>
      <c r="D12" s="175"/>
      <c r="E12" s="175"/>
      <c r="F12" s="175"/>
      <c r="G12" s="175"/>
      <c r="H12" s="175"/>
    </row>
    <row r="13" spans="1:10" s="33" customFormat="1" ht="36" customHeight="1" x14ac:dyDescent="0.2">
      <c r="A13" s="34"/>
      <c r="B13" s="1211" t="s">
        <v>683</v>
      </c>
      <c r="C13" s="1212"/>
      <c r="D13" s="1212"/>
      <c r="E13" s="1212"/>
      <c r="F13" s="1212"/>
      <c r="G13" s="1212"/>
      <c r="H13" s="1212"/>
      <c r="I13" s="1212"/>
      <c r="J13" s="1213"/>
    </row>
    <row r="14" spans="1:10" s="36" customFormat="1" ht="15" customHeight="1" x14ac:dyDescent="0.2">
      <c r="B14" s="1160"/>
      <c r="C14" s="1161"/>
      <c r="D14" s="1161"/>
      <c r="E14" s="1161"/>
      <c r="F14" s="1161"/>
      <c r="G14" s="1161"/>
      <c r="H14" s="1161"/>
      <c r="I14" s="1161"/>
      <c r="J14" s="1162"/>
    </row>
    <row r="15" spans="1:10" ht="30" x14ac:dyDescent="0.2">
      <c r="B15" s="55" t="s">
        <v>493</v>
      </c>
      <c r="C15" s="56" t="s">
        <v>76</v>
      </c>
      <c r="D15" s="56" t="s">
        <v>1</v>
      </c>
      <c r="E15" s="57" t="s">
        <v>523</v>
      </c>
      <c r="F15" s="57" t="s">
        <v>3</v>
      </c>
      <c r="G15" s="57" t="s">
        <v>515</v>
      </c>
      <c r="H15" s="57" t="s">
        <v>516</v>
      </c>
      <c r="I15" s="57" t="s">
        <v>424</v>
      </c>
      <c r="J15" s="58" t="s">
        <v>517</v>
      </c>
    </row>
    <row r="16" spans="1:10" s="30" customFormat="1" ht="30" x14ac:dyDescent="0.2">
      <c r="A16" s="35"/>
      <c r="B16" s="176" t="s">
        <v>422</v>
      </c>
      <c r="C16" s="86">
        <v>0.5</v>
      </c>
      <c r="D16" s="177" t="s">
        <v>601</v>
      </c>
      <c r="E16" s="178">
        <v>1</v>
      </c>
      <c r="F16" s="89">
        <v>1</v>
      </c>
      <c r="G16" s="89">
        <v>7</v>
      </c>
      <c r="H16" s="88">
        <v>7</v>
      </c>
      <c r="I16" s="179">
        <v>0.2361428571428571</v>
      </c>
      <c r="J16" s="180">
        <v>0.82649999999999979</v>
      </c>
    </row>
    <row r="17" spans="1:10" s="30" customFormat="1" ht="30" x14ac:dyDescent="0.2">
      <c r="A17" s="35"/>
      <c r="B17" s="181" t="s">
        <v>421</v>
      </c>
      <c r="C17" s="182">
        <v>0.5</v>
      </c>
      <c r="D17" s="177" t="s">
        <v>602</v>
      </c>
      <c r="E17" s="183">
        <v>1</v>
      </c>
      <c r="F17" s="183">
        <v>1</v>
      </c>
      <c r="G17" s="183">
        <v>7</v>
      </c>
      <c r="H17" s="88">
        <v>7</v>
      </c>
      <c r="I17" s="179">
        <v>0.30449999999999999</v>
      </c>
      <c r="J17" s="180">
        <v>1.06575</v>
      </c>
    </row>
    <row r="18" spans="1:10" s="30" customFormat="1" x14ac:dyDescent="0.2">
      <c r="A18" s="35"/>
      <c r="B18" s="181" t="s">
        <v>410</v>
      </c>
      <c r="C18" s="86">
        <v>1</v>
      </c>
      <c r="D18" s="1218" t="s">
        <v>423</v>
      </c>
      <c r="E18" s="1218"/>
      <c r="F18" s="1218"/>
      <c r="G18" s="1218"/>
      <c r="H18" s="88">
        <v>1</v>
      </c>
      <c r="I18" s="184">
        <v>0.71422560000000002</v>
      </c>
      <c r="J18" s="180">
        <v>0.71422560000000002</v>
      </c>
    </row>
    <row r="19" spans="1:10" s="33" customFormat="1" ht="15" customHeight="1" x14ac:dyDescent="0.2">
      <c r="A19" s="34"/>
      <c r="B19" s="185" t="s">
        <v>341</v>
      </c>
      <c r="C19" s="186">
        <v>1</v>
      </c>
      <c r="D19" s="1219" t="s">
        <v>423</v>
      </c>
      <c r="E19" s="1219"/>
      <c r="F19" s="1219"/>
      <c r="G19" s="1219"/>
      <c r="H19" s="187">
        <v>1</v>
      </c>
      <c r="I19" s="188">
        <v>1.2661271999999999</v>
      </c>
      <c r="J19" s="189">
        <v>1.2661271999999999</v>
      </c>
    </row>
    <row r="20" spans="1:10" x14ac:dyDescent="0.2">
      <c r="B20" s="75" t="s">
        <v>193</v>
      </c>
      <c r="C20" s="76"/>
      <c r="D20" s="77"/>
      <c r="E20" s="78"/>
      <c r="F20" s="79"/>
      <c r="G20" s="79"/>
      <c r="H20" s="80"/>
      <c r="I20" s="81"/>
      <c r="J20" s="82">
        <v>3.8726027999999992</v>
      </c>
    </row>
    <row r="21" spans="1:10" ht="30" x14ac:dyDescent="0.2">
      <c r="B21" s="83" t="s">
        <v>502</v>
      </c>
      <c r="C21" s="84" t="s">
        <v>124</v>
      </c>
      <c r="D21" s="84" t="s">
        <v>1</v>
      </c>
      <c r="E21" s="84"/>
      <c r="F21" s="57" t="s">
        <v>32</v>
      </c>
      <c r="G21" s="57" t="s">
        <v>519</v>
      </c>
      <c r="H21" s="57" t="s">
        <v>520</v>
      </c>
      <c r="I21" s="57" t="s">
        <v>424</v>
      </c>
      <c r="J21" s="58" t="s">
        <v>517</v>
      </c>
    </row>
    <row r="22" spans="1:10" ht="16" thickBot="1" x14ac:dyDescent="0.25">
      <c r="B22" s="93" t="s">
        <v>33</v>
      </c>
      <c r="C22" s="94">
        <v>1</v>
      </c>
      <c r="D22" s="1217" t="s">
        <v>423</v>
      </c>
      <c r="E22" s="1217"/>
      <c r="F22" s="1217"/>
      <c r="G22" s="1217"/>
      <c r="H22" s="171"/>
      <c r="I22" s="172">
        <v>2.0019960000000001</v>
      </c>
      <c r="J22" s="173">
        <v>2.0019960000000001</v>
      </c>
    </row>
    <row r="24" spans="1:10" ht="21.75" customHeight="1" x14ac:dyDescent="0.2">
      <c r="B24" s="1179" t="s">
        <v>713</v>
      </c>
      <c r="C24" s="1179"/>
      <c r="D24" s="1179"/>
      <c r="E24" s="1179"/>
      <c r="F24" s="1179"/>
      <c r="G24" s="1179"/>
      <c r="H24" s="1179"/>
      <c r="I24" s="1179"/>
      <c r="J24" s="1179"/>
    </row>
    <row r="25" spans="1:10" ht="16.5" customHeight="1" x14ac:dyDescent="0.2">
      <c r="B25" s="1179"/>
      <c r="C25" s="1179"/>
      <c r="D25" s="1179"/>
      <c r="E25" s="1179"/>
      <c r="F25" s="1179"/>
      <c r="G25" s="1179"/>
      <c r="H25" s="1179"/>
      <c r="I25" s="1179"/>
      <c r="J25" s="1179"/>
    </row>
    <row r="26" spans="1:10" ht="16.5" customHeight="1" x14ac:dyDescent="0.2">
      <c r="B26" s="1179"/>
      <c r="C26" s="1179"/>
      <c r="D26" s="1179"/>
      <c r="E26" s="1179"/>
      <c r="F26" s="1179"/>
      <c r="G26" s="1179"/>
      <c r="H26" s="1179"/>
      <c r="I26" s="1179"/>
      <c r="J26" s="1179"/>
    </row>
    <row r="32" spans="1:10" s="33" customFormat="1" ht="27" customHeight="1" x14ac:dyDescent="0.2">
      <c r="A32" s="34"/>
    </row>
    <row r="44" spans="1:1" s="33" customFormat="1" ht="27" customHeight="1" x14ac:dyDescent="0.2">
      <c r="A44" s="34"/>
    </row>
  </sheetData>
  <mergeCells count="12">
    <mergeCell ref="D18:G18"/>
    <mergeCell ref="D19:G19"/>
    <mergeCell ref="D22:G22"/>
    <mergeCell ref="B24:J26"/>
    <mergeCell ref="B1:J1"/>
    <mergeCell ref="B14:J14"/>
    <mergeCell ref="B13:J13"/>
    <mergeCell ref="B3:J3"/>
    <mergeCell ref="D7:G7"/>
    <mergeCell ref="D8:G8"/>
    <mergeCell ref="D11:G11"/>
    <mergeCell ref="B4:J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ht="27" customHeight="1" thickBot="1" x14ac:dyDescent="0.25">
      <c r="B1" s="1193" t="s">
        <v>684</v>
      </c>
      <c r="C1" s="1194"/>
      <c r="D1" s="1194"/>
      <c r="E1" s="1194"/>
      <c r="F1" s="1194"/>
      <c r="G1" s="1194"/>
      <c r="H1" s="1194"/>
      <c r="I1" s="1194"/>
      <c r="J1" s="1195"/>
    </row>
    <row r="2" spans="1:10" s="31" customFormat="1" ht="15" customHeight="1" thickBot="1" x14ac:dyDescent="0.25">
      <c r="B2" s="1220"/>
      <c r="C2" s="1221"/>
      <c r="D2" s="1221"/>
      <c r="E2" s="1221"/>
      <c r="F2" s="1221"/>
      <c r="G2" s="1221"/>
      <c r="H2" s="1221"/>
      <c r="I2" s="1221"/>
      <c r="J2" s="1222"/>
    </row>
    <row r="3" spans="1:10" s="33" customFormat="1" ht="27" customHeight="1" x14ac:dyDescent="0.2">
      <c r="A3" s="34"/>
      <c r="B3" s="1176" t="s">
        <v>685</v>
      </c>
      <c r="C3" s="1177"/>
      <c r="D3" s="1177"/>
      <c r="E3" s="1177"/>
      <c r="F3" s="1177"/>
      <c r="G3" s="1177"/>
      <c r="H3" s="1177"/>
      <c r="I3" s="1177"/>
      <c r="J3" s="1178"/>
    </row>
    <row r="4" spans="1:10" s="36" customFormat="1" ht="15" customHeight="1" x14ac:dyDescent="0.2">
      <c r="B4" s="1160"/>
      <c r="C4" s="1161"/>
      <c r="D4" s="1161"/>
      <c r="E4" s="1161"/>
      <c r="F4" s="1161"/>
      <c r="G4" s="1161"/>
      <c r="H4" s="1161"/>
      <c r="I4" s="1161"/>
      <c r="J4" s="1162"/>
    </row>
    <row r="5" spans="1:10" ht="49.5" customHeight="1" x14ac:dyDescent="0.2">
      <c r="B5" s="55" t="s">
        <v>493</v>
      </c>
      <c r="C5" s="56" t="s">
        <v>76</v>
      </c>
      <c r="D5" s="56" t="s">
        <v>1</v>
      </c>
      <c r="E5" s="57" t="s">
        <v>523</v>
      </c>
      <c r="F5" s="57" t="s">
        <v>3</v>
      </c>
      <c r="G5" s="57" t="s">
        <v>515</v>
      </c>
      <c r="H5" s="57" t="s">
        <v>516</v>
      </c>
      <c r="I5" s="57" t="s">
        <v>424</v>
      </c>
      <c r="J5" s="58" t="s">
        <v>517</v>
      </c>
    </row>
    <row r="6" spans="1:10" ht="30" x14ac:dyDescent="0.2">
      <c r="B6" s="100" t="s">
        <v>607</v>
      </c>
      <c r="C6" s="101"/>
      <c r="D6" s="102"/>
      <c r="E6" s="103"/>
      <c r="F6" s="104"/>
      <c r="G6" s="104"/>
      <c r="H6" s="105"/>
      <c r="I6" s="106"/>
      <c r="J6" s="107"/>
    </row>
    <row r="7" spans="1:10" ht="30" x14ac:dyDescent="0.2">
      <c r="B7" s="108" t="s">
        <v>593</v>
      </c>
      <c r="C7" s="109">
        <v>0.9</v>
      </c>
      <c r="D7" s="110" t="s">
        <v>389</v>
      </c>
      <c r="E7" s="111">
        <v>1</v>
      </c>
      <c r="F7" s="112">
        <v>1</v>
      </c>
      <c r="G7" s="112">
        <v>10</v>
      </c>
      <c r="H7" s="113">
        <v>10</v>
      </c>
      <c r="I7" s="65">
        <v>0.152395</v>
      </c>
      <c r="J7" s="66">
        <v>1.3715550000000001</v>
      </c>
    </row>
    <row r="8" spans="1:10" x14ac:dyDescent="0.2">
      <c r="B8" s="114" t="s">
        <v>579</v>
      </c>
      <c r="C8" s="109">
        <v>0.9</v>
      </c>
      <c r="D8" s="110" t="s">
        <v>157</v>
      </c>
      <c r="E8" s="111">
        <v>1</v>
      </c>
      <c r="F8" s="112">
        <v>1</v>
      </c>
      <c r="G8" s="112">
        <v>10</v>
      </c>
      <c r="H8" s="113">
        <v>10</v>
      </c>
      <c r="I8" s="65">
        <v>8.8594999999999993E-2</v>
      </c>
      <c r="J8" s="66">
        <v>0.79735499999999992</v>
      </c>
    </row>
    <row r="9" spans="1:10" x14ac:dyDescent="0.2">
      <c r="B9" s="115" t="s">
        <v>11</v>
      </c>
      <c r="C9" s="109">
        <v>0.9</v>
      </c>
      <c r="D9" s="110" t="s">
        <v>157</v>
      </c>
      <c r="E9" s="111">
        <v>1</v>
      </c>
      <c r="F9" s="112">
        <v>1</v>
      </c>
      <c r="G9" s="112">
        <v>10</v>
      </c>
      <c r="H9" s="113">
        <v>10</v>
      </c>
      <c r="I9" s="65">
        <v>7.2499999999999995E-2</v>
      </c>
      <c r="J9" s="66">
        <v>0.65249999999999997</v>
      </c>
    </row>
    <row r="10" spans="1:10" x14ac:dyDescent="0.2">
      <c r="B10" s="108" t="s">
        <v>390</v>
      </c>
      <c r="C10" s="109">
        <v>0.9</v>
      </c>
      <c r="D10" s="110" t="s">
        <v>391</v>
      </c>
      <c r="E10" s="111">
        <v>10</v>
      </c>
      <c r="F10" s="112">
        <v>1</v>
      </c>
      <c r="G10" s="112">
        <v>1</v>
      </c>
      <c r="H10" s="113">
        <v>10</v>
      </c>
      <c r="I10" s="65">
        <v>2.9704861111111109E-2</v>
      </c>
      <c r="J10" s="66">
        <v>0.26734374999999999</v>
      </c>
    </row>
    <row r="11" spans="1:10" x14ac:dyDescent="0.2">
      <c r="B11" s="116" t="s">
        <v>608</v>
      </c>
      <c r="C11" s="101"/>
      <c r="D11" s="102"/>
      <c r="E11" s="103"/>
      <c r="F11" s="104"/>
      <c r="G11" s="104"/>
      <c r="H11" s="105"/>
      <c r="I11" s="106"/>
      <c r="J11" s="107"/>
    </row>
    <row r="12" spans="1:10" x14ac:dyDescent="0.2">
      <c r="B12" s="115" t="s">
        <v>392</v>
      </c>
      <c r="C12" s="109">
        <v>0.05</v>
      </c>
      <c r="D12" s="110" t="s">
        <v>389</v>
      </c>
      <c r="E12" s="111">
        <v>1</v>
      </c>
      <c r="F12" s="112">
        <v>2</v>
      </c>
      <c r="G12" s="112">
        <v>14</v>
      </c>
      <c r="H12" s="113">
        <v>28</v>
      </c>
      <c r="I12" s="65">
        <v>2.0879999999999999E-2</v>
      </c>
      <c r="J12" s="66">
        <v>2.9232000000000001E-2</v>
      </c>
    </row>
    <row r="13" spans="1:10" x14ac:dyDescent="0.2">
      <c r="B13" s="108" t="s">
        <v>390</v>
      </c>
      <c r="C13" s="109">
        <v>0.05</v>
      </c>
      <c r="D13" s="110" t="s">
        <v>391</v>
      </c>
      <c r="E13" s="111">
        <v>10</v>
      </c>
      <c r="F13" s="112">
        <v>1</v>
      </c>
      <c r="G13" s="112">
        <v>1</v>
      </c>
      <c r="H13" s="113">
        <v>10</v>
      </c>
      <c r="I13" s="65">
        <v>2.9704861111111109E-2</v>
      </c>
      <c r="J13" s="66">
        <v>1.4852430555555554E-2</v>
      </c>
    </row>
    <row r="14" spans="1:10" x14ac:dyDescent="0.2">
      <c r="B14" s="116" t="s">
        <v>609</v>
      </c>
      <c r="C14" s="101"/>
      <c r="D14" s="102"/>
      <c r="E14" s="103"/>
      <c r="F14" s="104"/>
      <c r="G14" s="104"/>
      <c r="H14" s="105"/>
      <c r="I14" s="106"/>
      <c r="J14" s="107"/>
    </row>
    <row r="15" spans="1:10" x14ac:dyDescent="0.2">
      <c r="B15" s="115" t="s">
        <v>230</v>
      </c>
      <c r="C15" s="109">
        <v>0.05</v>
      </c>
      <c r="D15" s="110" t="s">
        <v>389</v>
      </c>
      <c r="E15" s="111">
        <v>2</v>
      </c>
      <c r="F15" s="112">
        <v>4</v>
      </c>
      <c r="G15" s="112">
        <v>14</v>
      </c>
      <c r="H15" s="113">
        <v>112</v>
      </c>
      <c r="I15" s="65">
        <v>5.6985000000000001E-2</v>
      </c>
      <c r="J15" s="66">
        <v>0.31911600000000001</v>
      </c>
    </row>
    <row r="16" spans="1:10" x14ac:dyDescent="0.2">
      <c r="B16" s="117" t="s">
        <v>390</v>
      </c>
      <c r="C16" s="118">
        <v>0.05</v>
      </c>
      <c r="D16" s="119" t="s">
        <v>391</v>
      </c>
      <c r="E16" s="120">
        <v>10</v>
      </c>
      <c r="F16" s="121">
        <v>1</v>
      </c>
      <c r="G16" s="121">
        <v>1</v>
      </c>
      <c r="H16" s="122">
        <v>10</v>
      </c>
      <c r="I16" s="73">
        <v>2.9704861111111109E-2</v>
      </c>
      <c r="J16" s="74">
        <v>1.4852430555555554E-2</v>
      </c>
    </row>
    <row r="17" spans="1:10" x14ac:dyDescent="0.2">
      <c r="B17" s="75" t="s">
        <v>193</v>
      </c>
      <c r="C17" s="76"/>
      <c r="D17" s="77"/>
      <c r="E17" s="78"/>
      <c r="F17" s="79"/>
      <c r="G17" s="79"/>
      <c r="H17" s="80"/>
      <c r="I17" s="81"/>
      <c r="J17" s="82">
        <v>3.4668066111111107</v>
      </c>
    </row>
    <row r="18" spans="1:10" s="33" customFormat="1" ht="27" customHeight="1" x14ac:dyDescent="0.2">
      <c r="A18" s="34"/>
      <c r="B18" s="123" t="s">
        <v>502</v>
      </c>
      <c r="C18" s="124" t="s">
        <v>124</v>
      </c>
      <c r="D18" s="124" t="s">
        <v>1</v>
      </c>
      <c r="E18" s="124"/>
      <c r="F18" s="124" t="s">
        <v>32</v>
      </c>
      <c r="G18" s="124" t="s">
        <v>125</v>
      </c>
      <c r="H18" s="124" t="s">
        <v>126</v>
      </c>
      <c r="I18" s="124" t="s">
        <v>424</v>
      </c>
      <c r="J18" s="125" t="s">
        <v>425</v>
      </c>
    </row>
    <row r="19" spans="1:10" s="30" customFormat="1" ht="30" x14ac:dyDescent="0.2">
      <c r="A19" s="35"/>
      <c r="B19" s="85" t="s">
        <v>33</v>
      </c>
      <c r="C19" s="86">
        <v>1</v>
      </c>
      <c r="D19" s="87" t="s">
        <v>393</v>
      </c>
      <c r="E19" s="88">
        <v>20</v>
      </c>
      <c r="F19" s="89">
        <v>1</v>
      </c>
      <c r="G19" s="89">
        <v>1</v>
      </c>
      <c r="H19" s="90">
        <v>20</v>
      </c>
      <c r="I19" s="91" t="s">
        <v>457</v>
      </c>
      <c r="J19" s="92" t="s">
        <v>457</v>
      </c>
    </row>
    <row r="20" spans="1:10" s="30" customFormat="1" ht="16" thickBot="1" x14ac:dyDescent="0.25">
      <c r="A20" s="35"/>
      <c r="B20" s="126" t="s">
        <v>35</v>
      </c>
      <c r="C20" s="127">
        <v>1</v>
      </c>
      <c r="D20" s="128" t="s">
        <v>491</v>
      </c>
      <c r="E20" s="129">
        <v>5</v>
      </c>
      <c r="F20" s="129">
        <v>1</v>
      </c>
      <c r="G20" s="129">
        <v>1</v>
      </c>
      <c r="H20" s="130">
        <v>5</v>
      </c>
      <c r="I20" s="131" t="s">
        <v>457</v>
      </c>
      <c r="J20" s="132" t="s">
        <v>457</v>
      </c>
    </row>
    <row r="21" spans="1:10" ht="16" thickBot="1" x14ac:dyDescent="0.25"/>
    <row r="22" spans="1:10" x14ac:dyDescent="0.2">
      <c r="B22" s="1180" t="s">
        <v>686</v>
      </c>
      <c r="C22" s="1181"/>
      <c r="D22" s="1181"/>
      <c r="E22" s="1181"/>
      <c r="F22" s="1181"/>
      <c r="G22" s="1181"/>
      <c r="H22" s="1181"/>
      <c r="I22" s="1181"/>
      <c r="J22" s="1182"/>
    </row>
    <row r="23" spans="1:10" s="36" customFormat="1" ht="15" customHeight="1" x14ac:dyDescent="0.2">
      <c r="B23" s="1160"/>
      <c r="C23" s="1161"/>
      <c r="D23" s="1161"/>
      <c r="E23" s="1161"/>
      <c r="F23" s="1161"/>
      <c r="G23" s="1161"/>
      <c r="H23" s="1161"/>
      <c r="I23" s="1161"/>
      <c r="J23" s="1162"/>
    </row>
    <row r="24" spans="1:10" ht="30" x14ac:dyDescent="0.2">
      <c r="B24" s="55" t="s">
        <v>493</v>
      </c>
      <c r="C24" s="56" t="s">
        <v>76</v>
      </c>
      <c r="D24" s="56" t="s">
        <v>1</v>
      </c>
      <c r="E24" s="57" t="s">
        <v>523</v>
      </c>
      <c r="F24" s="57" t="s">
        <v>3</v>
      </c>
      <c r="G24" s="57" t="s">
        <v>515</v>
      </c>
      <c r="H24" s="57" t="s">
        <v>516</v>
      </c>
      <c r="I24" s="57" t="s">
        <v>424</v>
      </c>
      <c r="J24" s="58" t="s">
        <v>517</v>
      </c>
    </row>
    <row r="25" spans="1:10" x14ac:dyDescent="0.2">
      <c r="B25" s="115" t="s">
        <v>394</v>
      </c>
      <c r="C25" s="109">
        <v>1</v>
      </c>
      <c r="D25" s="110" t="s">
        <v>155</v>
      </c>
      <c r="E25" s="111">
        <v>1</v>
      </c>
      <c r="F25" s="112">
        <v>1</v>
      </c>
      <c r="G25" s="112">
        <v>1</v>
      </c>
      <c r="H25" s="113">
        <v>1</v>
      </c>
      <c r="I25" s="65">
        <v>0.56579000000000002</v>
      </c>
      <c r="J25" s="66">
        <v>0.56579000000000002</v>
      </c>
    </row>
    <row r="26" spans="1:10" x14ac:dyDescent="0.2">
      <c r="B26" s="133" t="s">
        <v>156</v>
      </c>
      <c r="C26" s="86">
        <v>1</v>
      </c>
      <c r="D26" s="134" t="s">
        <v>157</v>
      </c>
      <c r="E26" s="135">
        <f>E25</f>
        <v>1</v>
      </c>
      <c r="F26" s="136">
        <f>F25</f>
        <v>1</v>
      </c>
      <c r="G26" s="136">
        <f>G25</f>
        <v>1</v>
      </c>
      <c r="H26" s="137">
        <f>E26*F26*G26</f>
        <v>1</v>
      </c>
      <c r="I26" s="138">
        <v>8.8594999999999993E-2</v>
      </c>
      <c r="J26" s="139">
        <v>8.8594999999999993E-2</v>
      </c>
    </row>
    <row r="27" spans="1:10" x14ac:dyDescent="0.2">
      <c r="B27" s="140" t="s">
        <v>11</v>
      </c>
      <c r="C27" s="86">
        <v>1</v>
      </c>
      <c r="D27" s="134" t="s">
        <v>157</v>
      </c>
      <c r="E27" s="135">
        <f>E25</f>
        <v>1</v>
      </c>
      <c r="F27" s="136">
        <f>F25</f>
        <v>1</v>
      </c>
      <c r="G27" s="136">
        <f>G25</f>
        <v>1</v>
      </c>
      <c r="H27" s="137">
        <f>E27*F27*G27</f>
        <v>1</v>
      </c>
      <c r="I27" s="138">
        <v>7.2499999999999995E-2</v>
      </c>
      <c r="J27" s="139">
        <v>7.2499999999999995E-2</v>
      </c>
    </row>
    <row r="28" spans="1:10" x14ac:dyDescent="0.2">
      <c r="B28" s="117" t="s">
        <v>390</v>
      </c>
      <c r="C28" s="118">
        <v>1</v>
      </c>
      <c r="D28" s="119" t="s">
        <v>391</v>
      </c>
      <c r="E28" s="120">
        <v>10</v>
      </c>
      <c r="F28" s="121">
        <v>1</v>
      </c>
      <c r="G28" s="121">
        <v>1</v>
      </c>
      <c r="H28" s="122">
        <v>10</v>
      </c>
      <c r="I28" s="73">
        <v>2.9704861111111109E-2</v>
      </c>
      <c r="J28" s="74">
        <v>0.29704861111111108</v>
      </c>
    </row>
    <row r="29" spans="1:10" x14ac:dyDescent="0.2">
      <c r="B29" s="75" t="s">
        <v>193</v>
      </c>
      <c r="C29" s="76"/>
      <c r="D29" s="77"/>
      <c r="E29" s="78"/>
      <c r="F29" s="79"/>
      <c r="G29" s="79"/>
      <c r="H29" s="80"/>
      <c r="I29" s="81"/>
      <c r="J29" s="82">
        <v>1.023933611111111</v>
      </c>
    </row>
    <row r="30" spans="1:10" ht="30" x14ac:dyDescent="0.2">
      <c r="B30" s="123" t="s">
        <v>502</v>
      </c>
      <c r="C30" s="84" t="s">
        <v>124</v>
      </c>
      <c r="D30" s="84" t="s">
        <v>1</v>
      </c>
      <c r="E30" s="84"/>
      <c r="F30" s="84" t="s">
        <v>32</v>
      </c>
      <c r="G30" s="84" t="s">
        <v>125</v>
      </c>
      <c r="H30" s="84" t="s">
        <v>126</v>
      </c>
      <c r="I30" s="84" t="s">
        <v>424</v>
      </c>
      <c r="J30" s="141" t="s">
        <v>425</v>
      </c>
    </row>
    <row r="31" spans="1:10" s="30" customFormat="1" ht="30" x14ac:dyDescent="0.2">
      <c r="A31" s="35"/>
      <c r="B31" s="85" t="s">
        <v>33</v>
      </c>
      <c r="C31" s="86">
        <v>1</v>
      </c>
      <c r="D31" s="87" t="s">
        <v>393</v>
      </c>
      <c r="E31" s="88">
        <v>20</v>
      </c>
      <c r="F31" s="89">
        <v>1</v>
      </c>
      <c r="G31" s="89">
        <v>1</v>
      </c>
      <c r="H31" s="90">
        <v>20</v>
      </c>
      <c r="I31" s="91" t="s">
        <v>457</v>
      </c>
      <c r="J31" s="92" t="s">
        <v>457</v>
      </c>
    </row>
    <row r="32" spans="1:10" s="30" customFormat="1" ht="16" thickBot="1" x14ac:dyDescent="0.25">
      <c r="A32" s="35"/>
      <c r="B32" s="126" t="s">
        <v>35</v>
      </c>
      <c r="C32" s="127">
        <v>1</v>
      </c>
      <c r="D32" s="128" t="s">
        <v>491</v>
      </c>
      <c r="E32" s="129">
        <v>5</v>
      </c>
      <c r="F32" s="129">
        <v>1</v>
      </c>
      <c r="G32" s="129">
        <v>1</v>
      </c>
      <c r="H32" s="130">
        <v>5</v>
      </c>
      <c r="I32" s="131" t="s">
        <v>457</v>
      </c>
      <c r="J32" s="132" t="s">
        <v>457</v>
      </c>
    </row>
    <row r="33" spans="1:10" s="33" customFormat="1" ht="27" customHeight="1" thickBot="1" x14ac:dyDescent="0.25">
      <c r="A33" s="34"/>
    </row>
    <row r="34" spans="1:10" x14ac:dyDescent="0.2">
      <c r="B34" s="1180" t="s">
        <v>687</v>
      </c>
      <c r="C34" s="1181"/>
      <c r="D34" s="1181"/>
      <c r="E34" s="1181"/>
      <c r="F34" s="1181"/>
      <c r="G34" s="1181"/>
      <c r="H34" s="1181"/>
      <c r="I34" s="1181"/>
      <c r="J34" s="1182"/>
    </row>
    <row r="35" spans="1:10" s="36" customFormat="1" ht="15" customHeight="1" x14ac:dyDescent="0.2">
      <c r="B35" s="1160"/>
      <c r="C35" s="1161"/>
      <c r="D35" s="1161"/>
      <c r="E35" s="1161"/>
      <c r="F35" s="1161"/>
      <c r="G35" s="1161"/>
      <c r="H35" s="1161"/>
      <c r="I35" s="1161"/>
      <c r="J35" s="1162"/>
    </row>
    <row r="36" spans="1:10" ht="30" x14ac:dyDescent="0.2">
      <c r="B36" s="55" t="s">
        <v>493</v>
      </c>
      <c r="C36" s="56" t="s">
        <v>76</v>
      </c>
      <c r="D36" s="56" t="s">
        <v>1</v>
      </c>
      <c r="E36" s="57" t="s">
        <v>523</v>
      </c>
      <c r="F36" s="57" t="s">
        <v>3</v>
      </c>
      <c r="G36" s="57" t="s">
        <v>515</v>
      </c>
      <c r="H36" s="57" t="s">
        <v>516</v>
      </c>
      <c r="I36" s="57" t="s">
        <v>424</v>
      </c>
      <c r="J36" s="58" t="s">
        <v>517</v>
      </c>
    </row>
    <row r="37" spans="1:10" x14ac:dyDescent="0.2">
      <c r="B37" s="142" t="s">
        <v>606</v>
      </c>
      <c r="C37" s="143"/>
      <c r="D37" s="144"/>
      <c r="E37" s="143"/>
      <c r="F37" s="143"/>
      <c r="G37" s="143"/>
      <c r="H37" s="143"/>
      <c r="I37" s="106"/>
      <c r="J37" s="107"/>
    </row>
    <row r="38" spans="1:10" x14ac:dyDescent="0.2">
      <c r="B38" s="67" t="s">
        <v>392</v>
      </c>
      <c r="C38" s="60">
        <v>0.8</v>
      </c>
      <c r="D38" s="61" t="s">
        <v>389</v>
      </c>
      <c r="E38" s="145">
        <v>1</v>
      </c>
      <c r="F38" s="145">
        <v>2</v>
      </c>
      <c r="G38" s="145">
        <v>7</v>
      </c>
      <c r="H38" s="64">
        <v>14</v>
      </c>
      <c r="I38" s="65">
        <v>2.0879999999999999E-2</v>
      </c>
      <c r="J38" s="66">
        <v>0.23385600000000001</v>
      </c>
    </row>
    <row r="39" spans="1:10" x14ac:dyDescent="0.2">
      <c r="B39" s="67" t="s">
        <v>390</v>
      </c>
      <c r="C39" s="60">
        <v>0.8</v>
      </c>
      <c r="D39" s="61" t="s">
        <v>391</v>
      </c>
      <c r="E39" s="146">
        <v>10</v>
      </c>
      <c r="F39" s="146">
        <v>1</v>
      </c>
      <c r="G39" s="146">
        <v>1</v>
      </c>
      <c r="H39" s="64">
        <v>10</v>
      </c>
      <c r="I39" s="65">
        <v>2.9704861111111109E-2</v>
      </c>
      <c r="J39" s="66">
        <v>0.23763888888888887</v>
      </c>
    </row>
    <row r="40" spans="1:10" x14ac:dyDescent="0.2">
      <c r="B40" s="142" t="s">
        <v>605</v>
      </c>
      <c r="C40" s="101"/>
      <c r="D40" s="147"/>
      <c r="E40" s="106"/>
      <c r="F40" s="106"/>
      <c r="G40" s="106"/>
      <c r="H40" s="148"/>
      <c r="I40" s="106"/>
      <c r="J40" s="107"/>
    </row>
    <row r="41" spans="1:10" x14ac:dyDescent="0.2">
      <c r="B41" s="67" t="s">
        <v>230</v>
      </c>
      <c r="C41" s="60">
        <v>0.2</v>
      </c>
      <c r="D41" s="61" t="s">
        <v>389</v>
      </c>
      <c r="E41" s="145">
        <v>2</v>
      </c>
      <c r="F41" s="145">
        <v>4</v>
      </c>
      <c r="G41" s="145">
        <v>7</v>
      </c>
      <c r="H41" s="64">
        <v>56</v>
      </c>
      <c r="I41" s="65">
        <v>5.6985000000000001E-2</v>
      </c>
      <c r="J41" s="66">
        <v>0.63823200000000002</v>
      </c>
    </row>
    <row r="42" spans="1:10" x14ac:dyDescent="0.2">
      <c r="B42" s="68" t="s">
        <v>390</v>
      </c>
      <c r="C42" s="69">
        <v>0.2</v>
      </c>
      <c r="D42" s="70" t="s">
        <v>391</v>
      </c>
      <c r="E42" s="71">
        <v>10</v>
      </c>
      <c r="F42" s="71">
        <v>1</v>
      </c>
      <c r="G42" s="71">
        <v>1</v>
      </c>
      <c r="H42" s="72">
        <v>10</v>
      </c>
      <c r="I42" s="73">
        <v>2.9704861111111109E-2</v>
      </c>
      <c r="J42" s="74">
        <v>5.9409722222222218E-2</v>
      </c>
    </row>
    <row r="43" spans="1:10" x14ac:dyDescent="0.2">
      <c r="B43" s="75" t="s">
        <v>193</v>
      </c>
      <c r="C43" s="76"/>
      <c r="D43" s="77"/>
      <c r="E43" s="78"/>
      <c r="F43" s="79"/>
      <c r="G43" s="79"/>
      <c r="H43" s="80"/>
      <c r="I43" s="81"/>
      <c r="J43" s="82">
        <v>1.1691366111111112</v>
      </c>
    </row>
    <row r="44" spans="1:10" ht="30" x14ac:dyDescent="0.2">
      <c r="B44" s="123" t="s">
        <v>502</v>
      </c>
      <c r="C44" s="84" t="s">
        <v>124</v>
      </c>
      <c r="D44" s="84" t="s">
        <v>1</v>
      </c>
      <c r="E44" s="84"/>
      <c r="F44" s="57" t="s">
        <v>32</v>
      </c>
      <c r="G44" s="57" t="s">
        <v>519</v>
      </c>
      <c r="H44" s="57" t="s">
        <v>520</v>
      </c>
      <c r="I44" s="57" t="s">
        <v>424</v>
      </c>
      <c r="J44" s="58" t="s">
        <v>517</v>
      </c>
    </row>
    <row r="45" spans="1:10" s="30" customFormat="1" ht="30" x14ac:dyDescent="0.2">
      <c r="A45" s="35"/>
      <c r="B45" s="85" t="s">
        <v>33</v>
      </c>
      <c r="C45" s="86">
        <v>1</v>
      </c>
      <c r="D45" s="87" t="s">
        <v>393</v>
      </c>
      <c r="E45" s="88">
        <v>20</v>
      </c>
      <c r="F45" s="89">
        <v>1</v>
      </c>
      <c r="G45" s="89">
        <v>1</v>
      </c>
      <c r="H45" s="90">
        <v>20</v>
      </c>
      <c r="I45" s="91" t="s">
        <v>457</v>
      </c>
      <c r="J45" s="92" t="s">
        <v>457</v>
      </c>
    </row>
    <row r="46" spans="1:10" s="33" customFormat="1" ht="16" thickBot="1" x14ac:dyDescent="0.25">
      <c r="A46" s="34"/>
      <c r="B46" s="149" t="s">
        <v>35</v>
      </c>
      <c r="C46" s="150">
        <v>1</v>
      </c>
      <c r="D46" s="151" t="s">
        <v>604</v>
      </c>
      <c r="E46" s="152">
        <v>5</v>
      </c>
      <c r="F46" s="152">
        <v>1</v>
      </c>
      <c r="G46" s="152">
        <v>1</v>
      </c>
      <c r="H46" s="153">
        <v>5</v>
      </c>
      <c r="I46" s="154" t="s">
        <v>457</v>
      </c>
      <c r="J46" s="155" t="s">
        <v>457</v>
      </c>
    </row>
    <row r="47" spans="1:10" ht="16" thickBot="1" x14ac:dyDescent="0.25"/>
    <row r="48" spans="1:10" x14ac:dyDescent="0.2">
      <c r="B48" s="156" t="s">
        <v>688</v>
      </c>
      <c r="C48" s="157"/>
      <c r="D48" s="157"/>
      <c r="E48" s="158"/>
      <c r="F48" s="158"/>
      <c r="G48" s="158"/>
      <c r="H48" s="158"/>
      <c r="I48" s="158"/>
      <c r="J48" s="159"/>
    </row>
    <row r="49" spans="1:10" s="36" customFormat="1" ht="15" customHeight="1" x14ac:dyDescent="0.2">
      <c r="B49" s="1160"/>
      <c r="C49" s="1161"/>
      <c r="D49" s="1161"/>
      <c r="E49" s="1161"/>
      <c r="F49" s="1161"/>
      <c r="G49" s="1161"/>
      <c r="H49" s="1161"/>
      <c r="I49" s="1161"/>
      <c r="J49" s="1162"/>
    </row>
    <row r="50" spans="1:10" ht="30" x14ac:dyDescent="0.2">
      <c r="B50" s="55" t="s">
        <v>493</v>
      </c>
      <c r="C50" s="56" t="s">
        <v>76</v>
      </c>
      <c r="D50" s="56" t="s">
        <v>1</v>
      </c>
      <c r="E50" s="57" t="s">
        <v>523</v>
      </c>
      <c r="F50" s="57" t="s">
        <v>3</v>
      </c>
      <c r="G50" s="57" t="s">
        <v>515</v>
      </c>
      <c r="H50" s="57" t="s">
        <v>516</v>
      </c>
      <c r="I50" s="57" t="s">
        <v>424</v>
      </c>
      <c r="J50" s="58" t="s">
        <v>517</v>
      </c>
    </row>
    <row r="51" spans="1:10" x14ac:dyDescent="0.2">
      <c r="B51" s="67" t="s">
        <v>395</v>
      </c>
      <c r="C51" s="60">
        <v>1</v>
      </c>
      <c r="D51" s="61" t="s">
        <v>603</v>
      </c>
      <c r="E51" s="145">
        <v>1</v>
      </c>
      <c r="F51" s="145">
        <v>2</v>
      </c>
      <c r="G51" s="145">
        <v>21</v>
      </c>
      <c r="H51" s="64">
        <v>42</v>
      </c>
      <c r="I51" s="65">
        <v>1.3919999999999998E-2</v>
      </c>
      <c r="J51" s="66">
        <v>0.58463999999999994</v>
      </c>
    </row>
    <row r="52" spans="1:10" x14ac:dyDescent="0.2">
      <c r="B52" s="68" t="s">
        <v>390</v>
      </c>
      <c r="C52" s="69">
        <v>1</v>
      </c>
      <c r="D52" s="70" t="s">
        <v>391</v>
      </c>
      <c r="E52" s="71">
        <v>10</v>
      </c>
      <c r="F52" s="71">
        <v>1</v>
      </c>
      <c r="G52" s="71">
        <v>1</v>
      </c>
      <c r="H52" s="72">
        <v>10</v>
      </c>
      <c r="I52" s="73">
        <v>2.9704861111111109E-2</v>
      </c>
      <c r="J52" s="74">
        <v>0.29704861111111108</v>
      </c>
    </row>
    <row r="53" spans="1:10" x14ac:dyDescent="0.2">
      <c r="B53" s="75" t="s">
        <v>193</v>
      </c>
      <c r="C53" s="76"/>
      <c r="D53" s="77"/>
      <c r="E53" s="78"/>
      <c r="F53" s="79"/>
      <c r="G53" s="79"/>
      <c r="H53" s="80"/>
      <c r="I53" s="81"/>
      <c r="J53" s="82">
        <v>0.88168861111111108</v>
      </c>
    </row>
    <row r="54" spans="1:10" ht="30" x14ac:dyDescent="0.2">
      <c r="B54" s="83" t="s">
        <v>502</v>
      </c>
      <c r="C54" s="84" t="s">
        <v>124</v>
      </c>
      <c r="D54" s="84" t="s">
        <v>1</v>
      </c>
      <c r="E54" s="84"/>
      <c r="F54" s="57" t="s">
        <v>32</v>
      </c>
      <c r="G54" s="57" t="s">
        <v>519</v>
      </c>
      <c r="H54" s="57" t="s">
        <v>520</v>
      </c>
      <c r="I54" s="57" t="s">
        <v>424</v>
      </c>
      <c r="J54" s="58" t="s">
        <v>517</v>
      </c>
    </row>
    <row r="55" spans="1:10" s="30" customFormat="1" ht="30" x14ac:dyDescent="0.2">
      <c r="A55" s="35"/>
      <c r="B55" s="85" t="s">
        <v>33</v>
      </c>
      <c r="C55" s="86">
        <v>1</v>
      </c>
      <c r="D55" s="87" t="s">
        <v>393</v>
      </c>
      <c r="E55" s="88">
        <v>20</v>
      </c>
      <c r="F55" s="89">
        <v>1</v>
      </c>
      <c r="G55" s="89">
        <v>1</v>
      </c>
      <c r="H55" s="90">
        <v>20</v>
      </c>
      <c r="I55" s="91" t="s">
        <v>457</v>
      </c>
      <c r="J55" s="92" t="s">
        <v>457</v>
      </c>
    </row>
    <row r="56" spans="1:10" s="30" customFormat="1" ht="16" thickBot="1" x14ac:dyDescent="0.25">
      <c r="A56" s="35"/>
      <c r="B56" s="126" t="s">
        <v>35</v>
      </c>
      <c r="C56" s="127">
        <v>1</v>
      </c>
      <c r="D56" s="128" t="s">
        <v>604</v>
      </c>
      <c r="E56" s="129">
        <v>5</v>
      </c>
      <c r="F56" s="129">
        <v>1</v>
      </c>
      <c r="G56" s="129">
        <v>1</v>
      </c>
      <c r="H56" s="130">
        <v>5</v>
      </c>
      <c r="I56" s="131" t="s">
        <v>457</v>
      </c>
      <c r="J56" s="132" t="s">
        <v>457</v>
      </c>
    </row>
    <row r="58" spans="1:10" x14ac:dyDescent="0.2">
      <c r="B58" s="1179" t="s">
        <v>525</v>
      </c>
      <c r="C58" s="1179"/>
      <c r="D58" s="1179"/>
      <c r="E58" s="1179"/>
      <c r="F58" s="1179"/>
      <c r="G58" s="1179"/>
      <c r="H58" s="1179"/>
      <c r="I58" s="1179"/>
      <c r="J58" s="1179"/>
    </row>
    <row r="59" spans="1:10" x14ac:dyDescent="0.2">
      <c r="B59" s="1206" t="s">
        <v>730</v>
      </c>
      <c r="C59" s="1206"/>
      <c r="D59" s="1206"/>
      <c r="E59" s="1206"/>
      <c r="F59" s="1206"/>
      <c r="G59" s="1206"/>
      <c r="H59" s="1206"/>
      <c r="I59" s="1206"/>
      <c r="J59" s="1206"/>
    </row>
    <row r="60" spans="1:10" ht="29" customHeight="1" x14ac:dyDescent="0.2">
      <c r="B60" s="1206"/>
      <c r="C60" s="1206"/>
      <c r="D60" s="1206"/>
      <c r="E60" s="1206"/>
      <c r="F60" s="1206"/>
      <c r="G60" s="1206"/>
      <c r="H60" s="1206"/>
      <c r="I60" s="1206"/>
      <c r="J60" s="1206"/>
    </row>
    <row r="61" spans="1:10" ht="17" x14ac:dyDescent="0.2">
      <c r="B61" s="160" t="s">
        <v>458</v>
      </c>
    </row>
  </sheetData>
  <mergeCells count="11">
    <mergeCell ref="B2:J2"/>
    <mergeCell ref="B1:J1"/>
    <mergeCell ref="B58:J58"/>
    <mergeCell ref="B59:J60"/>
    <mergeCell ref="B3:J3"/>
    <mergeCell ref="B22:J22"/>
    <mergeCell ref="B34:J34"/>
    <mergeCell ref="B49:J49"/>
    <mergeCell ref="B35:J35"/>
    <mergeCell ref="B23:J23"/>
    <mergeCell ref="B4:J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D54" sqref="D54"/>
    </sheetView>
  </sheetViews>
  <sheetFormatPr baseColWidth="10" defaultColWidth="8.83203125" defaultRowHeight="15" x14ac:dyDescent="0.2"/>
  <cols>
    <col min="1" max="1" width="2.5" style="31" customWidth="1"/>
    <col min="2" max="2" width="40.6640625" style="1" customWidth="1"/>
    <col min="3" max="3" width="12.33203125" style="1" customWidth="1"/>
    <col min="4" max="4" width="40.6640625" style="1" customWidth="1"/>
    <col min="5" max="6" width="7.83203125" style="1" customWidth="1"/>
    <col min="7" max="7" width="9" style="1" customWidth="1"/>
    <col min="8" max="8" width="10.6640625" style="1" customWidth="1"/>
    <col min="9" max="16384" width="8.83203125" style="1"/>
  </cols>
  <sheetData>
    <row r="1" spans="1:10" s="33" customFormat="1" ht="27" customHeight="1" x14ac:dyDescent="0.2">
      <c r="A1" s="34"/>
      <c r="B1" s="1176" t="s">
        <v>689</v>
      </c>
      <c r="C1" s="1177"/>
      <c r="D1" s="1177"/>
      <c r="E1" s="1177"/>
      <c r="F1" s="1177"/>
      <c r="G1" s="1177"/>
      <c r="H1" s="1177"/>
      <c r="I1" s="1177"/>
      <c r="J1" s="1178"/>
    </row>
    <row r="2" spans="1:10" s="36" customFormat="1" ht="15" customHeight="1" x14ac:dyDescent="0.2">
      <c r="B2" s="1160"/>
      <c r="C2" s="1161"/>
      <c r="D2" s="1161"/>
      <c r="E2" s="1161"/>
      <c r="F2" s="1161"/>
      <c r="G2" s="1161"/>
      <c r="H2" s="1161"/>
      <c r="I2" s="1161"/>
      <c r="J2" s="1162"/>
    </row>
    <row r="3" spans="1:10" ht="49.5" customHeight="1" x14ac:dyDescent="0.2">
      <c r="B3" s="55" t="s">
        <v>493</v>
      </c>
      <c r="C3" s="56" t="s">
        <v>76</v>
      </c>
      <c r="D3" s="56" t="s">
        <v>1</v>
      </c>
      <c r="E3" s="57" t="s">
        <v>523</v>
      </c>
      <c r="F3" s="57" t="s">
        <v>3</v>
      </c>
      <c r="G3" s="57" t="s">
        <v>515</v>
      </c>
      <c r="H3" s="57" t="s">
        <v>516</v>
      </c>
      <c r="I3" s="57" t="s">
        <v>424</v>
      </c>
      <c r="J3" s="58" t="s">
        <v>517</v>
      </c>
    </row>
    <row r="4" spans="1:10" x14ac:dyDescent="0.2">
      <c r="B4" s="59" t="s">
        <v>396</v>
      </c>
      <c r="C4" s="60">
        <v>1</v>
      </c>
      <c r="D4" s="61" t="s">
        <v>155</v>
      </c>
      <c r="E4" s="62">
        <v>2</v>
      </c>
      <c r="F4" s="62">
        <v>1</v>
      </c>
      <c r="G4" s="63">
        <v>21</v>
      </c>
      <c r="H4" s="64">
        <v>42</v>
      </c>
      <c r="I4" s="65">
        <v>2.9144999999999997E-2</v>
      </c>
      <c r="J4" s="66">
        <v>1.2240899999999999</v>
      </c>
    </row>
    <row r="5" spans="1:10" x14ac:dyDescent="0.2">
      <c r="B5" s="59" t="s">
        <v>392</v>
      </c>
      <c r="C5" s="60">
        <v>1</v>
      </c>
      <c r="D5" s="61" t="s">
        <v>155</v>
      </c>
      <c r="E5" s="62">
        <v>1</v>
      </c>
      <c r="F5" s="62">
        <v>2</v>
      </c>
      <c r="G5" s="63">
        <v>21</v>
      </c>
      <c r="H5" s="64">
        <v>42</v>
      </c>
      <c r="I5" s="65">
        <v>2.0879999999999999E-2</v>
      </c>
      <c r="J5" s="66">
        <v>0.87695999999999996</v>
      </c>
    </row>
    <row r="6" spans="1:10" x14ac:dyDescent="0.2">
      <c r="B6" s="67" t="s">
        <v>395</v>
      </c>
      <c r="C6" s="60">
        <v>1</v>
      </c>
      <c r="D6" s="61" t="s">
        <v>155</v>
      </c>
      <c r="E6" s="62">
        <v>1</v>
      </c>
      <c r="F6" s="62">
        <v>2</v>
      </c>
      <c r="G6" s="63">
        <v>21</v>
      </c>
      <c r="H6" s="64">
        <v>42</v>
      </c>
      <c r="I6" s="65">
        <v>1.3919999999999998E-2</v>
      </c>
      <c r="J6" s="66">
        <v>0.58463999999999994</v>
      </c>
    </row>
    <row r="7" spans="1:10" x14ac:dyDescent="0.2">
      <c r="B7" s="68" t="s">
        <v>390</v>
      </c>
      <c r="C7" s="69">
        <v>1</v>
      </c>
      <c r="D7" s="70" t="s">
        <v>391</v>
      </c>
      <c r="E7" s="71">
        <v>10</v>
      </c>
      <c r="F7" s="71">
        <v>1</v>
      </c>
      <c r="G7" s="71">
        <v>1</v>
      </c>
      <c r="H7" s="72">
        <v>10</v>
      </c>
      <c r="I7" s="73">
        <v>2.9704861111111109E-2</v>
      </c>
      <c r="J7" s="74">
        <v>0.29704861111111108</v>
      </c>
    </row>
    <row r="8" spans="1:10" x14ac:dyDescent="0.2">
      <c r="B8" s="75" t="s">
        <v>193</v>
      </c>
      <c r="C8" s="76"/>
      <c r="D8" s="77"/>
      <c r="E8" s="78"/>
      <c r="F8" s="79"/>
      <c r="G8" s="79"/>
      <c r="H8" s="80"/>
      <c r="I8" s="81"/>
      <c r="J8" s="82">
        <v>2.9827386111111109</v>
      </c>
    </row>
    <row r="9" spans="1:10" ht="30" x14ac:dyDescent="0.2">
      <c r="B9" s="83" t="s">
        <v>502</v>
      </c>
      <c r="C9" s="84" t="s">
        <v>124</v>
      </c>
      <c r="D9" s="84" t="s">
        <v>1</v>
      </c>
      <c r="E9" s="84"/>
      <c r="F9" s="57" t="s">
        <v>32</v>
      </c>
      <c r="G9" s="57" t="s">
        <v>519</v>
      </c>
      <c r="H9" s="57" t="s">
        <v>520</v>
      </c>
      <c r="I9" s="57" t="s">
        <v>424</v>
      </c>
      <c r="J9" s="58" t="s">
        <v>517</v>
      </c>
    </row>
    <row r="10" spans="1:10" s="30" customFormat="1" ht="30" x14ac:dyDescent="0.2">
      <c r="A10" s="35"/>
      <c r="B10" s="85" t="s">
        <v>33</v>
      </c>
      <c r="C10" s="86">
        <v>1</v>
      </c>
      <c r="D10" s="87" t="s">
        <v>393</v>
      </c>
      <c r="E10" s="88">
        <v>20</v>
      </c>
      <c r="F10" s="89">
        <v>1</v>
      </c>
      <c r="G10" s="89">
        <v>1</v>
      </c>
      <c r="H10" s="90">
        <v>20</v>
      </c>
      <c r="I10" s="91" t="s">
        <v>457</v>
      </c>
      <c r="J10" s="92" t="s">
        <v>457</v>
      </c>
    </row>
    <row r="11" spans="1:10" ht="16" thickBot="1" x14ac:dyDescent="0.25">
      <c r="B11" s="93" t="s">
        <v>35</v>
      </c>
      <c r="C11" s="94">
        <v>1</v>
      </c>
      <c r="D11" s="95" t="s">
        <v>491</v>
      </c>
      <c r="E11" s="96">
        <v>5</v>
      </c>
      <c r="F11" s="96">
        <v>1</v>
      </c>
      <c r="G11" s="96">
        <v>1</v>
      </c>
      <c r="H11" s="97">
        <v>5</v>
      </c>
      <c r="I11" s="98" t="s">
        <v>457</v>
      </c>
      <c r="J11" s="99" t="s">
        <v>457</v>
      </c>
    </row>
    <row r="13" spans="1:10" x14ac:dyDescent="0.2">
      <c r="B13" s="1179" t="s">
        <v>525</v>
      </c>
      <c r="C13" s="1179"/>
      <c r="D13" s="1179"/>
      <c r="E13" s="1179"/>
      <c r="F13" s="1179"/>
      <c r="G13" s="1179"/>
      <c r="H13" s="1179"/>
      <c r="I13" s="1179"/>
      <c r="J13" s="1179"/>
    </row>
    <row r="14" spans="1:10" x14ac:dyDescent="0.2">
      <c r="B14" s="1198" t="s">
        <v>712</v>
      </c>
      <c r="C14" s="1198"/>
      <c r="D14" s="1198"/>
      <c r="E14" s="1198"/>
      <c r="F14" s="1198"/>
      <c r="G14" s="1198"/>
      <c r="H14" s="1198"/>
      <c r="I14" s="1198"/>
      <c r="J14" s="1198"/>
    </row>
    <row r="16" spans="1:10" s="33" customFormat="1" ht="27" customHeight="1" x14ac:dyDescent="0.2">
      <c r="A16" s="34"/>
    </row>
    <row r="30" spans="1:1" s="33" customFormat="1" ht="27" customHeight="1" x14ac:dyDescent="0.2">
      <c r="A30" s="34"/>
    </row>
    <row r="42" spans="1:1" s="33" customFormat="1" ht="27" customHeight="1" x14ac:dyDescent="0.2">
      <c r="A42" s="34"/>
    </row>
  </sheetData>
  <mergeCells count="4">
    <mergeCell ref="B1:J1"/>
    <mergeCell ref="B2:J2"/>
    <mergeCell ref="B13:J13"/>
    <mergeCell ref="B14:J14"/>
  </mergeCells>
  <pageMargins left="0.7" right="0.7" top="0.75" bottom="0.75" header="0.3" footer="0.3"/>
  <pageSetup scale="69" orientation="portrait" horizontalDpi="4294967293" verticalDpi="4294967293" r:id="rId1"/>
  <headerFooter>
    <oddFooter>&amp;L&amp;"Palatino Linotype,Italic"&amp;10Adding It Up 2014 Estimation Methodology&amp;C&amp;"Palatino Linotype,Regular"&amp;10Guttmacher Institute&amp;R&amp;"Palatino Linotype,Regular"&amp;10Page &amp;P of &amp;N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111"/>
  <sheetViews>
    <sheetView workbookViewId="0">
      <selection activeCell="A70" sqref="A70"/>
    </sheetView>
  </sheetViews>
  <sheetFormatPr baseColWidth="10" defaultColWidth="8.83203125" defaultRowHeight="15" x14ac:dyDescent="0.2"/>
  <cols>
    <col min="1" max="1" width="55" style="2" customWidth="1"/>
    <col min="2" max="3" width="9.1640625" style="2" hidden="1" customWidth="1"/>
    <col min="4" max="5" width="8.83203125" style="2"/>
    <col min="6" max="6" width="10.6640625" style="2" customWidth="1"/>
    <col min="7" max="7" width="8.83203125" style="2"/>
    <col min="8" max="8" width="28" style="2" customWidth="1"/>
    <col min="9" max="9" width="11.5" style="2" customWidth="1"/>
    <col min="10" max="10" width="8.83203125" style="2"/>
    <col min="11" max="11" width="12.33203125" style="2" customWidth="1"/>
    <col min="12" max="12" width="13.1640625" style="2" customWidth="1"/>
    <col min="13" max="16384" width="8.83203125" style="2"/>
  </cols>
  <sheetData>
    <row r="1" spans="1:12" ht="30" customHeight="1" x14ac:dyDescent="0.2">
      <c r="A1" s="1223" t="s">
        <v>426</v>
      </c>
      <c r="B1" s="1223"/>
      <c r="C1" s="1223"/>
      <c r="D1" s="1223"/>
      <c r="E1" s="1223"/>
      <c r="F1" s="1223"/>
      <c r="G1" s="1223"/>
      <c r="H1" s="1223"/>
    </row>
    <row r="2" spans="1:12" ht="17.25" customHeight="1" x14ac:dyDescent="0.2">
      <c r="A2" s="1224" t="s">
        <v>427</v>
      </c>
      <c r="B2" s="1224"/>
      <c r="C2" s="1224"/>
      <c r="D2" s="1224"/>
      <c r="E2" s="1224"/>
      <c r="F2" s="1224"/>
      <c r="G2" s="1224"/>
      <c r="H2" s="1224"/>
    </row>
    <row r="3" spans="1:12" ht="66" x14ac:dyDescent="0.2">
      <c r="A3" s="4" t="s">
        <v>428</v>
      </c>
      <c r="B3" s="4" t="s">
        <v>429</v>
      </c>
      <c r="C3" s="4" t="s">
        <v>430</v>
      </c>
      <c r="D3" s="4" t="s">
        <v>431</v>
      </c>
      <c r="E3" s="4" t="s">
        <v>432</v>
      </c>
      <c r="F3" s="4" t="s">
        <v>433</v>
      </c>
      <c r="G3" s="5" t="s">
        <v>456</v>
      </c>
      <c r="H3" s="6" t="s">
        <v>455</v>
      </c>
      <c r="L3" s="12"/>
    </row>
    <row r="4" spans="1:12" x14ac:dyDescent="0.2">
      <c r="A4" s="13" t="s">
        <v>284</v>
      </c>
      <c r="B4" s="13">
        <v>1</v>
      </c>
      <c r="C4" s="13">
        <v>1</v>
      </c>
      <c r="D4" s="7">
        <v>18.25</v>
      </c>
      <c r="E4" s="13">
        <v>500</v>
      </c>
      <c r="F4" s="7">
        <f t="shared" ref="F4:F21" si="0">D4/E4</f>
        <v>3.6499999999999998E-2</v>
      </c>
      <c r="G4" s="14">
        <f t="shared" ref="G4:G21" si="1">F4*(1+$G$110+$G$111)</f>
        <v>5.2924999999999993E-2</v>
      </c>
      <c r="H4" s="7"/>
      <c r="L4" s="15"/>
    </row>
    <row r="5" spans="1:12" x14ac:dyDescent="0.2">
      <c r="A5" s="13" t="s">
        <v>220</v>
      </c>
      <c r="B5" s="13">
        <v>2</v>
      </c>
      <c r="C5" s="13">
        <v>1</v>
      </c>
      <c r="D5" s="7">
        <v>17.3</v>
      </c>
      <c r="E5" s="13">
        <v>1000</v>
      </c>
      <c r="F5" s="7">
        <f t="shared" si="0"/>
        <v>1.7299999999999999E-2</v>
      </c>
      <c r="G5" s="14">
        <f t="shared" si="1"/>
        <v>2.5085E-2</v>
      </c>
      <c r="H5" s="7"/>
      <c r="L5" s="15"/>
    </row>
    <row r="6" spans="1:12" x14ac:dyDescent="0.2">
      <c r="A6" s="13" t="s">
        <v>372</v>
      </c>
      <c r="B6" s="13">
        <v>3</v>
      </c>
      <c r="C6" s="13">
        <v>1</v>
      </c>
      <c r="D6" s="7">
        <v>0.49</v>
      </c>
      <c r="E6" s="13">
        <v>20</v>
      </c>
      <c r="F6" s="7">
        <f t="shared" si="0"/>
        <v>2.4500000000000001E-2</v>
      </c>
      <c r="G6" s="14">
        <f t="shared" si="1"/>
        <v>3.5525000000000001E-2</v>
      </c>
      <c r="H6" s="7" t="s">
        <v>436</v>
      </c>
      <c r="L6" s="15"/>
    </row>
    <row r="7" spans="1:12" x14ac:dyDescent="0.2">
      <c r="A7" s="13" t="s">
        <v>112</v>
      </c>
      <c r="B7" s="13">
        <v>4</v>
      </c>
      <c r="C7" s="13">
        <v>1</v>
      </c>
      <c r="D7" s="7">
        <v>0.1749</v>
      </c>
      <c r="E7" s="13">
        <v>1</v>
      </c>
      <c r="F7" s="7">
        <f t="shared" si="0"/>
        <v>0.1749</v>
      </c>
      <c r="G7" s="14">
        <f t="shared" si="1"/>
        <v>0.25360499999999997</v>
      </c>
      <c r="H7" s="7"/>
      <c r="L7" s="15"/>
    </row>
    <row r="8" spans="1:12" x14ac:dyDescent="0.2">
      <c r="A8" s="13" t="s">
        <v>145</v>
      </c>
      <c r="B8" s="13">
        <v>5</v>
      </c>
      <c r="C8" s="13">
        <v>1</v>
      </c>
      <c r="D8" s="7">
        <v>0.1</v>
      </c>
      <c r="E8" s="13">
        <v>1</v>
      </c>
      <c r="F8" s="7">
        <f t="shared" si="0"/>
        <v>0.1</v>
      </c>
      <c r="G8" s="14">
        <f t="shared" si="1"/>
        <v>0.14499999999999999</v>
      </c>
      <c r="H8" s="7"/>
      <c r="L8" s="15"/>
    </row>
    <row r="9" spans="1:12" x14ac:dyDescent="0.2">
      <c r="A9" s="13" t="s">
        <v>202</v>
      </c>
      <c r="B9" s="13">
        <v>6</v>
      </c>
      <c r="C9" s="13">
        <v>1</v>
      </c>
      <c r="D9" s="7">
        <v>0.29930000000000001</v>
      </c>
      <c r="E9" s="13">
        <v>1</v>
      </c>
      <c r="F9" s="7">
        <f t="shared" si="0"/>
        <v>0.29930000000000001</v>
      </c>
      <c r="G9" s="14">
        <f t="shared" si="1"/>
        <v>0.43398500000000001</v>
      </c>
      <c r="H9" s="7"/>
      <c r="L9" s="15"/>
    </row>
    <row r="10" spans="1:12" x14ac:dyDescent="0.2">
      <c r="A10" s="13" t="s">
        <v>437</v>
      </c>
      <c r="B10" s="13">
        <v>8</v>
      </c>
      <c r="C10" s="13">
        <v>1</v>
      </c>
      <c r="D10" s="7">
        <v>5.26</v>
      </c>
      <c r="E10" s="13">
        <v>10</v>
      </c>
      <c r="F10" s="7">
        <f t="shared" si="0"/>
        <v>0.52600000000000002</v>
      </c>
      <c r="G10" s="14">
        <f t="shared" si="1"/>
        <v>0.76270000000000004</v>
      </c>
      <c r="H10" s="7"/>
      <c r="J10" s="16"/>
      <c r="L10" s="15"/>
    </row>
    <row r="11" spans="1:12" x14ac:dyDescent="0.2">
      <c r="A11" s="13" t="s">
        <v>438</v>
      </c>
      <c r="B11" s="13">
        <v>9</v>
      </c>
      <c r="C11" s="13">
        <v>1</v>
      </c>
      <c r="D11" s="7">
        <v>1.0562</v>
      </c>
      <c r="E11" s="13">
        <v>1</v>
      </c>
      <c r="F11" s="7">
        <f t="shared" si="0"/>
        <v>1.0562</v>
      </c>
      <c r="G11" s="14">
        <f t="shared" si="1"/>
        <v>1.53149</v>
      </c>
      <c r="H11" s="7"/>
      <c r="J11" s="16"/>
      <c r="L11" s="15"/>
    </row>
    <row r="12" spans="1:12" x14ac:dyDescent="0.2">
      <c r="A12" s="13" t="s">
        <v>10</v>
      </c>
      <c r="B12" s="13">
        <v>11</v>
      </c>
      <c r="C12" s="13">
        <v>1</v>
      </c>
      <c r="D12" s="7">
        <v>14.5</v>
      </c>
      <c r="E12" s="13">
        <v>100</v>
      </c>
      <c r="F12" s="7">
        <f t="shared" si="0"/>
        <v>0.14499999999999999</v>
      </c>
      <c r="G12" s="14">
        <f t="shared" si="1"/>
        <v>0.21024999999999999</v>
      </c>
      <c r="H12" s="7"/>
      <c r="J12" s="16"/>
      <c r="L12" s="15"/>
    </row>
    <row r="13" spans="1:12" ht="27" x14ac:dyDescent="0.2">
      <c r="A13" s="9" t="s">
        <v>421</v>
      </c>
      <c r="B13" s="13">
        <v>313</v>
      </c>
      <c r="C13" s="13">
        <v>1</v>
      </c>
      <c r="D13" s="7">
        <f>1.47/7</f>
        <v>0.21</v>
      </c>
      <c r="E13" s="13">
        <v>1</v>
      </c>
      <c r="F13" s="7">
        <f t="shared" si="0"/>
        <v>0.21</v>
      </c>
      <c r="G13" s="14">
        <f t="shared" si="1"/>
        <v>0.30449999999999999</v>
      </c>
      <c r="H13" s="8" t="s">
        <v>439</v>
      </c>
      <c r="J13" s="16"/>
      <c r="L13" s="15"/>
    </row>
    <row r="14" spans="1:12" x14ac:dyDescent="0.2">
      <c r="A14" s="13" t="s">
        <v>99</v>
      </c>
      <c r="B14" s="13">
        <v>13</v>
      </c>
      <c r="C14" s="13">
        <v>1</v>
      </c>
      <c r="D14" s="7">
        <v>0.4</v>
      </c>
      <c r="E14" s="13">
        <v>1</v>
      </c>
      <c r="F14" s="7">
        <f t="shared" si="0"/>
        <v>0.4</v>
      </c>
      <c r="G14" s="14">
        <f t="shared" si="1"/>
        <v>0.57999999999999996</v>
      </c>
      <c r="H14" s="7"/>
      <c r="J14" s="16"/>
      <c r="L14" s="15"/>
    </row>
    <row r="15" spans="1:12" x14ac:dyDescent="0.2">
      <c r="A15" s="13" t="s">
        <v>383</v>
      </c>
      <c r="B15" s="13">
        <v>14</v>
      </c>
      <c r="C15" s="13">
        <v>1</v>
      </c>
      <c r="D15" s="7">
        <v>2.74</v>
      </c>
      <c r="E15" s="13">
        <v>20</v>
      </c>
      <c r="F15" s="7">
        <f t="shared" si="0"/>
        <v>0.13700000000000001</v>
      </c>
      <c r="G15" s="14">
        <f t="shared" si="1"/>
        <v>0.19865000000000002</v>
      </c>
      <c r="H15" s="7" t="s">
        <v>440</v>
      </c>
      <c r="J15" s="16"/>
      <c r="L15" s="15"/>
    </row>
    <row r="16" spans="1:12" x14ac:dyDescent="0.2">
      <c r="A16" s="13" t="s">
        <v>154</v>
      </c>
      <c r="B16" s="13">
        <v>15</v>
      </c>
      <c r="C16" s="13">
        <v>1</v>
      </c>
      <c r="D16" s="7">
        <v>33.79</v>
      </c>
      <c r="E16" s="13">
        <v>50</v>
      </c>
      <c r="F16" s="7">
        <f t="shared" si="0"/>
        <v>0.67579999999999996</v>
      </c>
      <c r="G16" s="14">
        <f t="shared" si="1"/>
        <v>0.97990999999999995</v>
      </c>
      <c r="H16" s="7"/>
      <c r="J16" s="16"/>
      <c r="L16" s="15"/>
    </row>
    <row r="17" spans="1:12" ht="30" x14ac:dyDescent="0.2">
      <c r="A17" s="13" t="s">
        <v>223</v>
      </c>
      <c r="B17" s="13">
        <v>16</v>
      </c>
      <c r="C17" s="13">
        <v>1</v>
      </c>
      <c r="D17" s="7">
        <v>12</v>
      </c>
      <c r="E17" s="13">
        <v>2</v>
      </c>
      <c r="F17" s="7">
        <f t="shared" si="0"/>
        <v>6</v>
      </c>
      <c r="G17" s="14">
        <f t="shared" si="1"/>
        <v>8.6999999999999993</v>
      </c>
      <c r="H17" s="7" t="s">
        <v>441</v>
      </c>
      <c r="J17" s="16"/>
      <c r="L17" s="15"/>
    </row>
    <row r="18" spans="1:12" x14ac:dyDescent="0.2">
      <c r="A18" s="13" t="s">
        <v>104</v>
      </c>
      <c r="B18" s="13">
        <v>314</v>
      </c>
      <c r="C18" s="13"/>
      <c r="D18" s="7">
        <v>0.06</v>
      </c>
      <c r="E18" s="13">
        <v>1</v>
      </c>
      <c r="F18" s="7">
        <f t="shared" si="0"/>
        <v>0.06</v>
      </c>
      <c r="G18" s="14">
        <f t="shared" si="1"/>
        <v>8.6999999999999994E-2</v>
      </c>
      <c r="H18" s="7"/>
      <c r="J18" s="16"/>
      <c r="L18" s="15"/>
    </row>
    <row r="19" spans="1:12" x14ac:dyDescent="0.2">
      <c r="A19" s="13" t="s">
        <v>83</v>
      </c>
      <c r="B19" s="13">
        <v>17</v>
      </c>
      <c r="C19" s="13">
        <v>1</v>
      </c>
      <c r="D19" s="7">
        <v>14.4</v>
      </c>
      <c r="E19" s="13">
        <v>100</v>
      </c>
      <c r="F19" s="7">
        <f t="shared" si="0"/>
        <v>0.14400000000000002</v>
      </c>
      <c r="G19" s="14">
        <f t="shared" si="1"/>
        <v>0.20880000000000001</v>
      </c>
      <c r="H19" s="7"/>
      <c r="J19" s="16"/>
      <c r="L19" s="15"/>
    </row>
    <row r="20" spans="1:12" x14ac:dyDescent="0.2">
      <c r="A20" s="13" t="s">
        <v>377</v>
      </c>
      <c r="B20" s="13">
        <v>18</v>
      </c>
      <c r="C20" s="13">
        <v>1</v>
      </c>
      <c r="D20" s="7">
        <v>0</v>
      </c>
      <c r="E20" s="13">
        <v>1</v>
      </c>
      <c r="F20" s="7">
        <f t="shared" si="0"/>
        <v>0</v>
      </c>
      <c r="G20" s="14">
        <f t="shared" si="1"/>
        <v>0</v>
      </c>
      <c r="H20" s="7"/>
      <c r="J20" s="16"/>
      <c r="L20" s="15"/>
    </row>
    <row r="21" spans="1:12" x14ac:dyDescent="0.2">
      <c r="A21" s="13" t="s">
        <v>85</v>
      </c>
      <c r="B21" s="13">
        <v>315</v>
      </c>
      <c r="C21" s="13"/>
      <c r="D21" s="7">
        <v>2</v>
      </c>
      <c r="E21" s="13">
        <v>1</v>
      </c>
      <c r="F21" s="7">
        <f t="shared" si="0"/>
        <v>2</v>
      </c>
      <c r="G21" s="14">
        <f t="shared" si="1"/>
        <v>2.9</v>
      </c>
      <c r="H21" s="7"/>
      <c r="J21" s="16"/>
      <c r="L21" s="15"/>
    </row>
    <row r="22" spans="1:12" x14ac:dyDescent="0.2">
      <c r="A22" s="13" t="s">
        <v>280</v>
      </c>
      <c r="B22" s="13">
        <v>19</v>
      </c>
      <c r="C22" s="13">
        <v>1</v>
      </c>
      <c r="D22" s="17"/>
      <c r="E22" s="13"/>
      <c r="F22" s="7"/>
      <c r="G22" s="18">
        <v>15</v>
      </c>
      <c r="H22" s="7"/>
      <c r="J22" s="16"/>
      <c r="L22" s="15"/>
    </row>
    <row r="23" spans="1:12" x14ac:dyDescent="0.2">
      <c r="A23" s="13" t="s">
        <v>442</v>
      </c>
      <c r="B23" s="13">
        <v>20</v>
      </c>
      <c r="C23" s="13">
        <v>1</v>
      </c>
      <c r="D23" s="19">
        <v>2.1299999999999999E-2</v>
      </c>
      <c r="E23" s="13">
        <v>1</v>
      </c>
      <c r="F23" s="20">
        <f t="shared" ref="F23:F31" si="2">D23/E23</f>
        <v>2.1299999999999999E-2</v>
      </c>
      <c r="G23" s="21">
        <f t="shared" ref="G23:G54" si="3">F23*(1+$G$110+$G$111)</f>
        <v>3.0884999999999999E-2</v>
      </c>
      <c r="H23" s="7" t="s">
        <v>443</v>
      </c>
      <c r="J23" s="16"/>
      <c r="L23" s="15"/>
    </row>
    <row r="24" spans="1:12" x14ac:dyDescent="0.2">
      <c r="A24" s="13" t="s">
        <v>295</v>
      </c>
      <c r="B24" s="13">
        <v>316</v>
      </c>
      <c r="C24" s="13"/>
      <c r="D24" s="7">
        <v>0.14000000000000001</v>
      </c>
      <c r="E24" s="13">
        <v>1</v>
      </c>
      <c r="F24" s="7">
        <f t="shared" si="2"/>
        <v>0.14000000000000001</v>
      </c>
      <c r="G24" s="14">
        <f t="shared" si="3"/>
        <v>0.20300000000000001</v>
      </c>
      <c r="H24" s="7"/>
      <c r="J24" s="16"/>
      <c r="L24" s="15"/>
    </row>
    <row r="25" spans="1:12" x14ac:dyDescent="0.2">
      <c r="A25" s="13" t="s">
        <v>95</v>
      </c>
      <c r="B25" s="13">
        <v>317</v>
      </c>
      <c r="C25" s="13"/>
      <c r="D25" s="7">
        <v>0.45119999999999999</v>
      </c>
      <c r="E25" s="13">
        <v>1</v>
      </c>
      <c r="F25" s="7">
        <f t="shared" si="2"/>
        <v>0.45119999999999999</v>
      </c>
      <c r="G25" s="14">
        <f t="shared" si="3"/>
        <v>0.65423999999999993</v>
      </c>
      <c r="H25" s="7"/>
      <c r="J25" s="16"/>
      <c r="L25" s="15"/>
    </row>
    <row r="26" spans="1:12" x14ac:dyDescent="0.2">
      <c r="A26" s="13" t="s">
        <v>394</v>
      </c>
      <c r="B26" s="13">
        <v>21</v>
      </c>
      <c r="C26" s="13">
        <v>1</v>
      </c>
      <c r="D26" s="7">
        <v>19.510000000000002</v>
      </c>
      <c r="E26" s="13">
        <v>50</v>
      </c>
      <c r="F26" s="7">
        <f t="shared" si="2"/>
        <v>0.39020000000000005</v>
      </c>
      <c r="G26" s="14">
        <f t="shared" si="3"/>
        <v>0.56579000000000002</v>
      </c>
      <c r="H26" s="7"/>
      <c r="J26" s="16"/>
      <c r="L26" s="15"/>
    </row>
    <row r="27" spans="1:12" x14ac:dyDescent="0.2">
      <c r="A27" s="13" t="s">
        <v>373</v>
      </c>
      <c r="B27" s="13">
        <v>22</v>
      </c>
      <c r="C27" s="13">
        <v>1</v>
      </c>
      <c r="D27" s="7">
        <v>0.84</v>
      </c>
      <c r="E27" s="13">
        <v>1</v>
      </c>
      <c r="F27" s="7">
        <f t="shared" si="2"/>
        <v>0.84</v>
      </c>
      <c r="G27" s="14">
        <f t="shared" si="3"/>
        <v>1.218</v>
      </c>
      <c r="H27" s="7"/>
      <c r="J27" s="16"/>
      <c r="L27" s="15"/>
    </row>
    <row r="28" spans="1:12" x14ac:dyDescent="0.2">
      <c r="A28" s="13" t="s">
        <v>378</v>
      </c>
      <c r="B28" s="13">
        <v>23</v>
      </c>
      <c r="C28" s="13">
        <v>1</v>
      </c>
      <c r="D28" s="7">
        <v>10</v>
      </c>
      <c r="E28" s="13">
        <v>1</v>
      </c>
      <c r="F28" s="7">
        <f t="shared" si="2"/>
        <v>10</v>
      </c>
      <c r="G28" s="14">
        <f t="shared" si="3"/>
        <v>14.5</v>
      </c>
      <c r="H28" s="7" t="s">
        <v>444</v>
      </c>
      <c r="J28" s="16"/>
      <c r="L28" s="15"/>
    </row>
    <row r="29" spans="1:12" x14ac:dyDescent="0.2">
      <c r="A29" s="13" t="s">
        <v>102</v>
      </c>
      <c r="B29" s="13">
        <v>25</v>
      </c>
      <c r="C29" s="13">
        <v>1</v>
      </c>
      <c r="D29" s="7">
        <f>0.0039*5</f>
        <v>1.95E-2</v>
      </c>
      <c r="E29" s="13">
        <v>1</v>
      </c>
      <c r="F29" s="7">
        <f t="shared" si="2"/>
        <v>1.95E-2</v>
      </c>
      <c r="G29" s="14">
        <f t="shared" si="3"/>
        <v>2.8274999999999998E-2</v>
      </c>
      <c r="H29" s="7" t="s">
        <v>445</v>
      </c>
      <c r="J29" s="16"/>
      <c r="L29" s="15"/>
    </row>
    <row r="30" spans="1:12" x14ac:dyDescent="0.2">
      <c r="A30" s="13" t="s">
        <v>396</v>
      </c>
      <c r="B30" s="13">
        <v>26</v>
      </c>
      <c r="C30" s="13">
        <v>1</v>
      </c>
      <c r="D30" s="7">
        <v>2.01E-2</v>
      </c>
      <c r="E30" s="13">
        <v>1</v>
      </c>
      <c r="F30" s="7">
        <f t="shared" si="2"/>
        <v>2.01E-2</v>
      </c>
      <c r="G30" s="14">
        <f t="shared" si="3"/>
        <v>2.9144999999999997E-2</v>
      </c>
      <c r="H30" s="7"/>
      <c r="J30" s="16"/>
      <c r="L30" s="15"/>
    </row>
    <row r="31" spans="1:12" x14ac:dyDescent="0.2">
      <c r="A31" s="13" t="s">
        <v>236</v>
      </c>
      <c r="B31" s="13">
        <v>27</v>
      </c>
      <c r="C31" s="13">
        <v>1</v>
      </c>
      <c r="D31" s="7">
        <v>1.37</v>
      </c>
      <c r="E31" s="13">
        <v>1</v>
      </c>
      <c r="F31" s="7">
        <f t="shared" si="2"/>
        <v>1.37</v>
      </c>
      <c r="G31" s="14">
        <f t="shared" si="3"/>
        <v>1.9865000000000002</v>
      </c>
      <c r="H31" s="7"/>
      <c r="J31" s="16"/>
      <c r="L31" s="15"/>
    </row>
    <row r="32" spans="1:12" x14ac:dyDescent="0.2">
      <c r="A32" s="13" t="s">
        <v>329</v>
      </c>
      <c r="B32" s="13">
        <v>318</v>
      </c>
      <c r="C32" s="13"/>
      <c r="D32" s="7">
        <v>1</v>
      </c>
      <c r="E32" s="13">
        <v>1</v>
      </c>
      <c r="F32" s="7">
        <v>1</v>
      </c>
      <c r="G32" s="14">
        <f t="shared" si="3"/>
        <v>1.45</v>
      </c>
      <c r="H32" s="7"/>
      <c r="J32" s="16"/>
      <c r="L32" s="15"/>
    </row>
    <row r="33" spans="1:12" x14ac:dyDescent="0.2">
      <c r="A33" s="13" t="s">
        <v>390</v>
      </c>
      <c r="B33" s="13">
        <v>30</v>
      </c>
      <c r="C33" s="13">
        <v>1</v>
      </c>
      <c r="D33" s="7">
        <v>2.95</v>
      </c>
      <c r="E33" s="13">
        <v>144</v>
      </c>
      <c r="F33" s="7">
        <f>D33/E33</f>
        <v>2.0486111111111111E-2</v>
      </c>
      <c r="G33" s="14">
        <f t="shared" si="3"/>
        <v>2.9704861111111109E-2</v>
      </c>
      <c r="H33" s="7"/>
      <c r="J33" s="16"/>
      <c r="L33" s="15"/>
    </row>
    <row r="34" spans="1:12" x14ac:dyDescent="0.2">
      <c r="A34" s="13" t="s">
        <v>8</v>
      </c>
      <c r="B34" s="13">
        <v>31</v>
      </c>
      <c r="C34" s="13">
        <v>1</v>
      </c>
      <c r="D34" s="7">
        <v>11.95</v>
      </c>
      <c r="E34" s="13">
        <v>100</v>
      </c>
      <c r="F34" s="7">
        <f>D34/E34</f>
        <v>0.1195</v>
      </c>
      <c r="G34" s="14">
        <f t="shared" si="3"/>
        <v>0.17327499999999998</v>
      </c>
      <c r="H34" s="7" t="s">
        <v>440</v>
      </c>
      <c r="J34" s="16"/>
      <c r="L34" s="15"/>
    </row>
    <row r="35" spans="1:12" x14ac:dyDescent="0.2">
      <c r="A35" s="13" t="s">
        <v>240</v>
      </c>
      <c r="B35" s="13">
        <v>32</v>
      </c>
      <c r="C35" s="13">
        <v>1</v>
      </c>
      <c r="D35" s="7">
        <v>0.1</v>
      </c>
      <c r="E35" s="13">
        <v>1</v>
      </c>
      <c r="F35" s="7">
        <v>0.1</v>
      </c>
      <c r="G35" s="14">
        <f t="shared" si="3"/>
        <v>0.14499999999999999</v>
      </c>
      <c r="H35" s="7"/>
      <c r="J35" s="16"/>
      <c r="L35" s="15"/>
    </row>
    <row r="36" spans="1:12" x14ac:dyDescent="0.2">
      <c r="A36" s="13" t="s">
        <v>13</v>
      </c>
      <c r="B36" s="13">
        <v>37</v>
      </c>
      <c r="C36" s="13">
        <v>1</v>
      </c>
      <c r="D36" s="7">
        <f>0.0624*2</f>
        <v>0.12479999999999999</v>
      </c>
      <c r="E36" s="13">
        <v>1</v>
      </c>
      <c r="F36" s="7">
        <f t="shared" ref="F36:F99" si="4">D36/E36</f>
        <v>0.12479999999999999</v>
      </c>
      <c r="G36" s="14">
        <f t="shared" si="3"/>
        <v>0.18095999999999998</v>
      </c>
      <c r="H36" s="9"/>
      <c r="J36" s="16"/>
      <c r="L36" s="15"/>
    </row>
    <row r="37" spans="1:12" x14ac:dyDescent="0.2">
      <c r="A37" s="13" t="s">
        <v>392</v>
      </c>
      <c r="B37" s="13">
        <v>245</v>
      </c>
      <c r="C37" s="13">
        <v>1</v>
      </c>
      <c r="D37" s="7">
        <v>1.44E-2</v>
      </c>
      <c r="E37" s="13">
        <v>1</v>
      </c>
      <c r="F37" s="7">
        <f t="shared" si="4"/>
        <v>1.44E-2</v>
      </c>
      <c r="G37" s="14">
        <f t="shared" si="3"/>
        <v>2.0879999999999999E-2</v>
      </c>
      <c r="H37" s="7"/>
      <c r="J37" s="16"/>
      <c r="L37" s="15"/>
    </row>
    <row r="38" spans="1:12" x14ac:dyDescent="0.2">
      <c r="A38" s="13" t="s">
        <v>303</v>
      </c>
      <c r="B38" s="13">
        <v>319</v>
      </c>
      <c r="C38" s="13"/>
      <c r="D38" s="7">
        <v>31.29</v>
      </c>
      <c r="E38" s="13">
        <v>100</v>
      </c>
      <c r="F38" s="7">
        <f t="shared" si="4"/>
        <v>0.31290000000000001</v>
      </c>
      <c r="G38" s="14">
        <f t="shared" si="3"/>
        <v>0.45370500000000002</v>
      </c>
      <c r="H38" s="7"/>
      <c r="J38" s="16"/>
      <c r="L38" s="15"/>
    </row>
    <row r="39" spans="1:12" x14ac:dyDescent="0.2">
      <c r="A39" s="13" t="s">
        <v>230</v>
      </c>
      <c r="B39" s="13">
        <v>43</v>
      </c>
      <c r="C39" s="13">
        <v>1</v>
      </c>
      <c r="D39" s="7">
        <v>3.93</v>
      </c>
      <c r="E39" s="13">
        <v>100</v>
      </c>
      <c r="F39" s="7">
        <f t="shared" si="4"/>
        <v>3.9300000000000002E-2</v>
      </c>
      <c r="G39" s="14">
        <f t="shared" si="3"/>
        <v>5.6985000000000001E-2</v>
      </c>
      <c r="H39" s="7"/>
      <c r="J39" s="16"/>
      <c r="L39" s="15"/>
    </row>
    <row r="40" spans="1:12" ht="30" x14ac:dyDescent="0.2">
      <c r="A40" s="13" t="s">
        <v>216</v>
      </c>
      <c r="B40" s="13">
        <v>50</v>
      </c>
      <c r="C40" s="13">
        <v>1</v>
      </c>
      <c r="D40" s="7">
        <v>3.2</v>
      </c>
      <c r="E40" s="13">
        <v>1000</v>
      </c>
      <c r="F40" s="20">
        <f t="shared" si="4"/>
        <v>3.2000000000000002E-3</v>
      </c>
      <c r="G40" s="21">
        <f t="shared" si="3"/>
        <v>4.64E-3</v>
      </c>
      <c r="H40" s="7" t="s">
        <v>459</v>
      </c>
      <c r="J40" s="16"/>
      <c r="L40" s="15"/>
    </row>
    <row r="41" spans="1:12" x14ac:dyDescent="0.2">
      <c r="A41" s="13" t="s">
        <v>97</v>
      </c>
      <c r="B41" s="13">
        <v>51</v>
      </c>
      <c r="C41" s="13">
        <v>1</v>
      </c>
      <c r="D41" s="7">
        <v>0.51</v>
      </c>
      <c r="E41" s="13">
        <v>1</v>
      </c>
      <c r="F41" s="7">
        <f t="shared" si="4"/>
        <v>0.51</v>
      </c>
      <c r="G41" s="14">
        <f t="shared" si="3"/>
        <v>0.73949999999999994</v>
      </c>
      <c r="H41" s="7"/>
      <c r="J41" s="16"/>
      <c r="L41" s="15"/>
    </row>
    <row r="42" spans="1:12" x14ac:dyDescent="0.2">
      <c r="A42" s="13" t="s">
        <v>218</v>
      </c>
      <c r="B42" s="13">
        <v>52</v>
      </c>
      <c r="C42" s="13">
        <v>1</v>
      </c>
      <c r="D42" s="7">
        <v>2.9</v>
      </c>
      <c r="E42" s="13">
        <v>1000</v>
      </c>
      <c r="F42" s="7">
        <f t="shared" si="4"/>
        <v>2.8999999999999998E-3</v>
      </c>
      <c r="G42" s="14">
        <f t="shared" si="3"/>
        <v>4.2049999999999995E-3</v>
      </c>
      <c r="H42" s="7"/>
      <c r="J42" s="16"/>
      <c r="L42" s="15"/>
    </row>
    <row r="43" spans="1:12" x14ac:dyDescent="0.2">
      <c r="A43" s="13" t="s">
        <v>24</v>
      </c>
      <c r="B43" s="13">
        <v>55</v>
      </c>
      <c r="C43" s="13">
        <v>1</v>
      </c>
      <c r="D43" s="7">
        <v>0.19</v>
      </c>
      <c r="E43" s="13">
        <v>5</v>
      </c>
      <c r="F43" s="7">
        <f t="shared" si="4"/>
        <v>3.7999999999999999E-2</v>
      </c>
      <c r="G43" s="14">
        <f t="shared" si="3"/>
        <v>5.5099999999999996E-2</v>
      </c>
      <c r="H43" s="7" t="s">
        <v>440</v>
      </c>
      <c r="J43" s="16"/>
      <c r="L43" s="15"/>
    </row>
    <row r="44" spans="1:12" x14ac:dyDescent="0.2">
      <c r="A44" s="13" t="s">
        <v>114</v>
      </c>
      <c r="B44" s="13">
        <v>57</v>
      </c>
      <c r="C44" s="13">
        <v>1</v>
      </c>
      <c r="D44" s="7">
        <f>0.0825*2</f>
        <v>0.16500000000000001</v>
      </c>
      <c r="E44" s="13">
        <v>2</v>
      </c>
      <c r="F44" s="7">
        <f t="shared" si="4"/>
        <v>8.2500000000000004E-2</v>
      </c>
      <c r="G44" s="14">
        <f t="shared" si="3"/>
        <v>0.119625</v>
      </c>
      <c r="H44" s="7"/>
      <c r="J44" s="16"/>
      <c r="L44" s="15"/>
    </row>
    <row r="45" spans="1:12" x14ac:dyDescent="0.2">
      <c r="A45" s="13" t="s">
        <v>361</v>
      </c>
      <c r="B45" s="13">
        <v>247</v>
      </c>
      <c r="C45" s="13">
        <v>1</v>
      </c>
      <c r="D45" s="7">
        <v>1.46</v>
      </c>
      <c r="E45" s="13">
        <v>1</v>
      </c>
      <c r="F45" s="7">
        <f t="shared" si="4"/>
        <v>1.46</v>
      </c>
      <c r="G45" s="14">
        <f t="shared" si="3"/>
        <v>2.117</v>
      </c>
      <c r="H45" s="7"/>
      <c r="J45" s="16"/>
      <c r="L45" s="15"/>
    </row>
    <row r="46" spans="1:12" x14ac:dyDescent="0.2">
      <c r="A46" s="13" t="s">
        <v>54</v>
      </c>
      <c r="B46" s="13">
        <v>58</v>
      </c>
      <c r="C46" s="13">
        <v>1</v>
      </c>
      <c r="D46" s="7">
        <v>5.49</v>
      </c>
      <c r="E46" s="13">
        <v>100</v>
      </c>
      <c r="F46" s="7">
        <f t="shared" si="4"/>
        <v>5.4900000000000004E-2</v>
      </c>
      <c r="G46" s="14">
        <f t="shared" si="3"/>
        <v>7.9605000000000009E-2</v>
      </c>
      <c r="H46" s="7" t="s">
        <v>440</v>
      </c>
      <c r="J46" s="16"/>
      <c r="L46" s="15"/>
    </row>
    <row r="47" spans="1:12" x14ac:dyDescent="0.2">
      <c r="A47" s="13" t="s">
        <v>5</v>
      </c>
      <c r="B47" s="13">
        <v>59</v>
      </c>
      <c r="C47" s="13">
        <v>1</v>
      </c>
      <c r="D47" s="7">
        <v>0.27</v>
      </c>
      <c r="E47" s="13">
        <v>1</v>
      </c>
      <c r="F47" s="7">
        <f t="shared" si="4"/>
        <v>0.27</v>
      </c>
      <c r="G47" s="14">
        <f t="shared" si="3"/>
        <v>0.39150000000000001</v>
      </c>
      <c r="H47" s="7" t="s">
        <v>440</v>
      </c>
      <c r="J47" s="16"/>
      <c r="L47" s="15"/>
    </row>
    <row r="48" spans="1:12" x14ac:dyDescent="0.2">
      <c r="A48" s="13" t="s">
        <v>371</v>
      </c>
      <c r="B48" s="13">
        <v>60</v>
      </c>
      <c r="C48" s="13">
        <v>1</v>
      </c>
      <c r="D48" s="7">
        <v>17.260000000000002</v>
      </c>
      <c r="E48" s="13">
        <v>20</v>
      </c>
      <c r="F48" s="7">
        <f t="shared" si="4"/>
        <v>0.8630000000000001</v>
      </c>
      <c r="G48" s="14">
        <f t="shared" si="3"/>
        <v>1.2513500000000002</v>
      </c>
      <c r="H48" s="7" t="s">
        <v>440</v>
      </c>
      <c r="J48" s="16"/>
      <c r="L48" s="15"/>
    </row>
    <row r="49" spans="1:12" x14ac:dyDescent="0.2">
      <c r="A49" s="13" t="s">
        <v>84</v>
      </c>
      <c r="B49" s="13"/>
      <c r="C49" s="13"/>
      <c r="D49" s="7">
        <v>42.32</v>
      </c>
      <c r="E49" s="13">
        <v>2000</v>
      </c>
      <c r="F49" s="7">
        <f t="shared" si="4"/>
        <v>2.1160000000000002E-2</v>
      </c>
      <c r="G49" s="14">
        <f t="shared" si="3"/>
        <v>3.0682000000000001E-2</v>
      </c>
      <c r="H49" s="7" t="s">
        <v>446</v>
      </c>
      <c r="J49" s="16"/>
      <c r="L49" s="15"/>
    </row>
    <row r="50" spans="1:12" x14ac:dyDescent="0.2">
      <c r="A50" s="13" t="s">
        <v>385</v>
      </c>
      <c r="B50" s="13"/>
      <c r="C50" s="13"/>
      <c r="D50" s="7">
        <v>1.73</v>
      </c>
      <c r="E50" s="13">
        <v>10</v>
      </c>
      <c r="F50" s="7">
        <f t="shared" si="4"/>
        <v>0.17299999999999999</v>
      </c>
      <c r="G50" s="14">
        <f t="shared" si="3"/>
        <v>0.25084999999999996</v>
      </c>
      <c r="H50" s="7" t="s">
        <v>440</v>
      </c>
      <c r="J50" s="16"/>
      <c r="L50" s="15"/>
    </row>
    <row r="51" spans="1:12" x14ac:dyDescent="0.2">
      <c r="A51" s="13" t="s">
        <v>447</v>
      </c>
      <c r="B51" s="13">
        <v>61</v>
      </c>
      <c r="C51" s="13">
        <v>1</v>
      </c>
      <c r="D51" s="7">
        <v>22.5</v>
      </c>
      <c r="E51" s="13">
        <v>10</v>
      </c>
      <c r="F51" s="7">
        <f t="shared" si="4"/>
        <v>2.25</v>
      </c>
      <c r="G51" s="14">
        <f t="shared" si="3"/>
        <v>3.2624999999999997</v>
      </c>
      <c r="H51" s="7"/>
      <c r="J51" s="16"/>
      <c r="L51" s="15"/>
    </row>
    <row r="52" spans="1:12" x14ac:dyDescent="0.2">
      <c r="A52" s="13" t="s">
        <v>412</v>
      </c>
      <c r="B52" s="13">
        <v>62</v>
      </c>
      <c r="C52" s="13">
        <v>1</v>
      </c>
      <c r="D52" s="7">
        <v>1120</v>
      </c>
      <c r="E52" s="13">
        <v>960</v>
      </c>
      <c r="F52" s="7">
        <f t="shared" si="4"/>
        <v>1.1666666666666667</v>
      </c>
      <c r="G52" s="14">
        <f t="shared" si="3"/>
        <v>1.6916666666666667</v>
      </c>
      <c r="H52" s="7" t="s">
        <v>440</v>
      </c>
      <c r="J52" s="16"/>
      <c r="L52" s="15"/>
    </row>
    <row r="53" spans="1:12" x14ac:dyDescent="0.2">
      <c r="A53" s="13" t="s">
        <v>411</v>
      </c>
      <c r="B53" s="13">
        <v>62</v>
      </c>
      <c r="C53" s="13">
        <v>1</v>
      </c>
      <c r="D53" s="7">
        <v>117</v>
      </c>
      <c r="E53" s="13">
        <v>50</v>
      </c>
      <c r="F53" s="7">
        <f t="shared" si="4"/>
        <v>2.34</v>
      </c>
      <c r="G53" s="14">
        <f t="shared" si="3"/>
        <v>3.3929999999999998</v>
      </c>
      <c r="H53" s="7" t="s">
        <v>440</v>
      </c>
      <c r="J53" s="16"/>
      <c r="L53" s="15"/>
    </row>
    <row r="54" spans="1:12" x14ac:dyDescent="0.2">
      <c r="A54" s="13" t="s">
        <v>398</v>
      </c>
      <c r="B54" s="13">
        <v>62</v>
      </c>
      <c r="C54" s="13">
        <v>1</v>
      </c>
      <c r="D54" s="7">
        <v>27.6</v>
      </c>
      <c r="E54" s="13">
        <v>30</v>
      </c>
      <c r="F54" s="7">
        <f t="shared" si="4"/>
        <v>0.92</v>
      </c>
      <c r="G54" s="14">
        <f t="shared" si="3"/>
        <v>1.3340000000000001</v>
      </c>
      <c r="H54" s="7" t="s">
        <v>440</v>
      </c>
      <c r="J54" s="16"/>
      <c r="L54" s="15"/>
    </row>
    <row r="55" spans="1:12" x14ac:dyDescent="0.2">
      <c r="A55" s="13" t="s">
        <v>401</v>
      </c>
      <c r="B55" s="13">
        <v>62</v>
      </c>
      <c r="C55" s="13">
        <v>1</v>
      </c>
      <c r="D55" s="7">
        <v>542.74</v>
      </c>
      <c r="E55" s="13">
        <v>36</v>
      </c>
      <c r="F55" s="7">
        <f t="shared" si="4"/>
        <v>15.076111111111111</v>
      </c>
      <c r="G55" s="14">
        <f t="shared" ref="G55:G86" si="5">F55*(1+$G$110+$G$111)</f>
        <v>21.860361111111111</v>
      </c>
      <c r="H55" s="7" t="s">
        <v>440</v>
      </c>
      <c r="J55" s="16"/>
      <c r="L55" s="15"/>
    </row>
    <row r="56" spans="1:12" x14ac:dyDescent="0.2">
      <c r="A56" s="13" t="s">
        <v>448</v>
      </c>
      <c r="B56" s="13">
        <v>248</v>
      </c>
      <c r="C56" s="13">
        <v>1</v>
      </c>
      <c r="D56" s="7">
        <v>4.5</v>
      </c>
      <c r="E56" s="13">
        <v>1</v>
      </c>
      <c r="F56" s="7">
        <f t="shared" si="4"/>
        <v>4.5</v>
      </c>
      <c r="G56" s="14">
        <f t="shared" si="5"/>
        <v>6.5249999999999995</v>
      </c>
      <c r="H56" s="7"/>
      <c r="J56" s="16"/>
      <c r="L56" s="15"/>
    </row>
    <row r="57" spans="1:12" x14ac:dyDescent="0.2">
      <c r="A57" s="13" t="s">
        <v>176</v>
      </c>
      <c r="B57" s="13">
        <v>63</v>
      </c>
      <c r="C57" s="13">
        <v>1</v>
      </c>
      <c r="D57" s="7">
        <v>4.9832999999999998</v>
      </c>
      <c r="E57" s="13">
        <v>1</v>
      </c>
      <c r="F57" s="7">
        <f t="shared" si="4"/>
        <v>4.9832999999999998</v>
      </c>
      <c r="G57" s="14">
        <f t="shared" si="5"/>
        <v>7.2257849999999992</v>
      </c>
      <c r="H57" s="7"/>
      <c r="J57" s="16"/>
      <c r="L57" s="15"/>
    </row>
    <row r="58" spans="1:12" x14ac:dyDescent="0.2">
      <c r="A58" s="13" t="s">
        <v>196</v>
      </c>
      <c r="B58" s="13">
        <v>68</v>
      </c>
      <c r="C58" s="13">
        <v>1</v>
      </c>
      <c r="D58" s="7">
        <v>3.15</v>
      </c>
      <c r="E58" s="13">
        <v>1</v>
      </c>
      <c r="F58" s="7">
        <f t="shared" si="4"/>
        <v>3.15</v>
      </c>
      <c r="G58" s="14">
        <f t="shared" si="5"/>
        <v>4.5674999999999999</v>
      </c>
      <c r="H58" s="7"/>
      <c r="J58" s="16"/>
      <c r="L58" s="15"/>
    </row>
    <row r="59" spans="1:12" x14ac:dyDescent="0.2">
      <c r="A59" s="13" t="s">
        <v>79</v>
      </c>
      <c r="B59" s="13">
        <v>71</v>
      </c>
      <c r="C59" s="13">
        <v>1</v>
      </c>
      <c r="D59" s="7">
        <v>20.88</v>
      </c>
      <c r="E59" s="13">
        <v>100</v>
      </c>
      <c r="F59" s="7">
        <f t="shared" si="4"/>
        <v>0.20879999999999999</v>
      </c>
      <c r="G59" s="14">
        <f t="shared" si="5"/>
        <v>0.30275999999999997</v>
      </c>
      <c r="H59" s="7"/>
      <c r="J59" s="16"/>
      <c r="L59" s="15"/>
    </row>
    <row r="60" spans="1:12" x14ac:dyDescent="0.2">
      <c r="A60" s="13" t="s">
        <v>87</v>
      </c>
      <c r="B60" s="13">
        <v>320</v>
      </c>
      <c r="C60" s="13"/>
      <c r="D60" s="7">
        <f>0.1057*50</f>
        <v>5.2850000000000001</v>
      </c>
      <c r="E60" s="13">
        <v>1</v>
      </c>
      <c r="F60" s="7">
        <f t="shared" si="4"/>
        <v>5.2850000000000001</v>
      </c>
      <c r="G60" s="14">
        <f t="shared" si="5"/>
        <v>7.6632499999999997</v>
      </c>
      <c r="H60" s="7"/>
      <c r="J60" s="16"/>
      <c r="L60" s="15"/>
    </row>
    <row r="61" spans="1:12" x14ac:dyDescent="0.2">
      <c r="A61" s="13" t="s">
        <v>82</v>
      </c>
      <c r="B61" s="13">
        <v>72</v>
      </c>
      <c r="C61" s="13">
        <v>1</v>
      </c>
      <c r="D61" s="7">
        <v>4.13</v>
      </c>
      <c r="E61" s="13">
        <v>200</v>
      </c>
      <c r="F61" s="7">
        <f t="shared" si="4"/>
        <v>2.0649999999999998E-2</v>
      </c>
      <c r="G61" s="14">
        <f t="shared" si="5"/>
        <v>2.9942499999999997E-2</v>
      </c>
      <c r="H61" s="7"/>
      <c r="J61" s="16"/>
      <c r="L61" s="15"/>
    </row>
    <row r="62" spans="1:12" x14ac:dyDescent="0.2">
      <c r="A62" s="22" t="s">
        <v>55</v>
      </c>
      <c r="B62" s="13">
        <v>78</v>
      </c>
      <c r="C62" s="13">
        <v>1</v>
      </c>
      <c r="D62" s="10">
        <f>0.1841*2</f>
        <v>0.36820000000000003</v>
      </c>
      <c r="E62" s="13">
        <v>1</v>
      </c>
      <c r="F62" s="7">
        <f t="shared" si="4"/>
        <v>0.36820000000000003</v>
      </c>
      <c r="G62" s="14">
        <f t="shared" si="5"/>
        <v>0.53388999999999998</v>
      </c>
      <c r="H62" s="7" t="s">
        <v>443</v>
      </c>
      <c r="J62" s="16"/>
      <c r="L62" s="15"/>
    </row>
    <row r="63" spans="1:12" x14ac:dyDescent="0.2">
      <c r="A63" s="22" t="s">
        <v>16</v>
      </c>
      <c r="B63" s="13">
        <v>79</v>
      </c>
      <c r="C63" s="13">
        <v>1</v>
      </c>
      <c r="D63" s="10">
        <f>0.0241*50</f>
        <v>1.2050000000000001</v>
      </c>
      <c r="E63" s="13">
        <v>1</v>
      </c>
      <c r="F63" s="7">
        <f t="shared" si="4"/>
        <v>1.2050000000000001</v>
      </c>
      <c r="G63" s="14">
        <f t="shared" si="5"/>
        <v>1.74725</v>
      </c>
      <c r="H63" s="7" t="s">
        <v>443</v>
      </c>
      <c r="J63" s="16"/>
      <c r="L63" s="15"/>
    </row>
    <row r="64" spans="1:12" x14ac:dyDescent="0.2">
      <c r="A64" s="13" t="s">
        <v>180</v>
      </c>
      <c r="B64" s="13">
        <v>82</v>
      </c>
      <c r="C64" s="13">
        <v>1</v>
      </c>
      <c r="D64" s="7">
        <f>0.1062*10</f>
        <v>1.0620000000000001</v>
      </c>
      <c r="E64" s="13">
        <v>1</v>
      </c>
      <c r="F64" s="7">
        <f t="shared" si="4"/>
        <v>1.0620000000000001</v>
      </c>
      <c r="G64" s="14">
        <f t="shared" si="5"/>
        <v>1.5399</v>
      </c>
      <c r="H64" s="7"/>
      <c r="J64" s="16"/>
      <c r="L64" s="15"/>
    </row>
    <row r="65" spans="1:12" x14ac:dyDescent="0.2">
      <c r="A65" s="13" t="s">
        <v>200</v>
      </c>
      <c r="B65" s="13">
        <v>83</v>
      </c>
      <c r="C65" s="13">
        <v>1</v>
      </c>
      <c r="D65" s="7">
        <v>18.5</v>
      </c>
      <c r="E65" s="13">
        <v>50</v>
      </c>
      <c r="F65" s="7">
        <f t="shared" si="4"/>
        <v>0.37</v>
      </c>
      <c r="G65" s="14">
        <f t="shared" si="5"/>
        <v>0.53649999999999998</v>
      </c>
      <c r="H65" s="7" t="s">
        <v>440</v>
      </c>
      <c r="J65" s="16"/>
      <c r="L65" s="15"/>
    </row>
    <row r="66" spans="1:12" x14ac:dyDescent="0.2">
      <c r="A66" s="13" t="s">
        <v>191</v>
      </c>
      <c r="B66" s="13">
        <v>86</v>
      </c>
      <c r="C66" s="13">
        <v>1</v>
      </c>
      <c r="D66" s="7">
        <v>40.299999999999997</v>
      </c>
      <c r="E66" s="13">
        <v>1000</v>
      </c>
      <c r="F66" s="7">
        <f t="shared" si="4"/>
        <v>4.0299999999999996E-2</v>
      </c>
      <c r="G66" s="14">
        <f t="shared" si="5"/>
        <v>5.8434999999999994E-2</v>
      </c>
      <c r="H66" s="7"/>
      <c r="J66" s="16"/>
      <c r="L66" s="15"/>
    </row>
    <row r="67" spans="1:12" x14ac:dyDescent="0.2">
      <c r="A67" s="13" t="s">
        <v>116</v>
      </c>
      <c r="B67" s="13">
        <v>89</v>
      </c>
      <c r="C67" s="13">
        <v>1</v>
      </c>
      <c r="D67" s="7">
        <v>0.65</v>
      </c>
      <c r="E67" s="13">
        <v>1</v>
      </c>
      <c r="F67" s="7">
        <f t="shared" si="4"/>
        <v>0.65</v>
      </c>
      <c r="G67" s="14">
        <f t="shared" si="5"/>
        <v>0.9425</v>
      </c>
      <c r="H67" s="7"/>
      <c r="J67" s="16"/>
      <c r="L67" s="15"/>
    </row>
    <row r="68" spans="1:12" x14ac:dyDescent="0.2">
      <c r="A68" s="13" t="s">
        <v>395</v>
      </c>
      <c r="B68" s="13">
        <v>249</v>
      </c>
      <c r="C68" s="13">
        <v>1</v>
      </c>
      <c r="D68" s="7">
        <v>9.6</v>
      </c>
      <c r="E68" s="13">
        <v>1000</v>
      </c>
      <c r="F68" s="7">
        <f t="shared" si="4"/>
        <v>9.5999999999999992E-3</v>
      </c>
      <c r="G68" s="14">
        <f t="shared" si="5"/>
        <v>1.3919999999999998E-2</v>
      </c>
      <c r="H68" s="7"/>
      <c r="J68" s="16"/>
      <c r="L68" s="15"/>
    </row>
    <row r="69" spans="1:12" x14ac:dyDescent="0.2">
      <c r="A69" s="13" t="s">
        <v>485</v>
      </c>
      <c r="B69" s="13"/>
      <c r="C69" s="13"/>
      <c r="D69" s="7">
        <v>5.88</v>
      </c>
      <c r="E69" s="13">
        <v>1</v>
      </c>
      <c r="F69" s="7">
        <f t="shared" si="4"/>
        <v>5.88</v>
      </c>
      <c r="G69" s="14">
        <f t="shared" si="5"/>
        <v>8.5259999999999998</v>
      </c>
      <c r="H69" s="7" t="s">
        <v>449</v>
      </c>
      <c r="J69" s="16"/>
      <c r="L69" s="15"/>
    </row>
    <row r="70" spans="1:12" x14ac:dyDescent="0.2">
      <c r="A70" s="13" t="s">
        <v>167</v>
      </c>
      <c r="B70" s="13">
        <v>93</v>
      </c>
      <c r="C70" s="13">
        <v>1</v>
      </c>
      <c r="D70" s="7">
        <v>0.30940000000000001</v>
      </c>
      <c r="E70" s="13">
        <v>1</v>
      </c>
      <c r="F70" s="7">
        <f t="shared" si="4"/>
        <v>0.30940000000000001</v>
      </c>
      <c r="G70" s="14">
        <f t="shared" si="5"/>
        <v>0.44862999999999997</v>
      </c>
      <c r="H70" s="7" t="s">
        <v>450</v>
      </c>
      <c r="J70" s="16"/>
      <c r="L70" s="15"/>
    </row>
    <row r="71" spans="1:12" ht="27" x14ac:dyDescent="0.2">
      <c r="A71" s="9" t="s">
        <v>422</v>
      </c>
      <c r="B71" s="13">
        <v>225</v>
      </c>
      <c r="C71" s="13">
        <v>3</v>
      </c>
      <c r="D71" s="7">
        <f>1.14/7</f>
        <v>0.16285714285714284</v>
      </c>
      <c r="E71" s="13">
        <v>1</v>
      </c>
      <c r="F71" s="7">
        <f t="shared" si="4"/>
        <v>0.16285714285714284</v>
      </c>
      <c r="G71" s="14">
        <f t="shared" si="5"/>
        <v>0.2361428571428571</v>
      </c>
      <c r="H71" s="8" t="s">
        <v>451</v>
      </c>
      <c r="J71" s="16"/>
      <c r="L71" s="15"/>
    </row>
    <row r="72" spans="1:12" x14ac:dyDescent="0.2">
      <c r="A72" s="13" t="s">
        <v>224</v>
      </c>
      <c r="B72" s="13">
        <v>321</v>
      </c>
      <c r="C72" s="13"/>
      <c r="D72" s="7">
        <v>2.64E-2</v>
      </c>
      <c r="E72" s="13">
        <v>1</v>
      </c>
      <c r="F72" s="7">
        <f t="shared" si="4"/>
        <v>2.64E-2</v>
      </c>
      <c r="G72" s="14">
        <f t="shared" si="5"/>
        <v>3.8280000000000002E-2</v>
      </c>
      <c r="H72" s="7" t="s">
        <v>443</v>
      </c>
      <c r="J72" s="16"/>
      <c r="L72" s="15"/>
    </row>
    <row r="73" spans="1:12" x14ac:dyDescent="0.2">
      <c r="A73" s="13" t="s">
        <v>189</v>
      </c>
      <c r="B73" s="13">
        <v>105</v>
      </c>
      <c r="C73" s="13">
        <v>1</v>
      </c>
      <c r="D73" s="7">
        <v>4.8</v>
      </c>
      <c r="E73" s="13">
        <v>1</v>
      </c>
      <c r="F73" s="7">
        <f t="shared" si="4"/>
        <v>4.8</v>
      </c>
      <c r="G73" s="14">
        <f t="shared" si="5"/>
        <v>6.96</v>
      </c>
      <c r="H73" s="7"/>
      <c r="J73" s="16"/>
      <c r="L73" s="15"/>
    </row>
    <row r="74" spans="1:12" x14ac:dyDescent="0.2">
      <c r="A74" s="13" t="s">
        <v>163</v>
      </c>
      <c r="B74" s="13">
        <v>107</v>
      </c>
      <c r="C74" s="13">
        <v>1</v>
      </c>
      <c r="D74" s="7">
        <v>18.850000000000001</v>
      </c>
      <c r="E74" s="13">
        <v>100</v>
      </c>
      <c r="F74" s="7">
        <f t="shared" si="4"/>
        <v>0.1885</v>
      </c>
      <c r="G74" s="14">
        <f t="shared" si="5"/>
        <v>0.27332499999999998</v>
      </c>
      <c r="H74" s="7"/>
      <c r="J74" s="16"/>
      <c r="L74" s="15"/>
    </row>
    <row r="75" spans="1:12" x14ac:dyDescent="0.2">
      <c r="A75" s="13" t="s">
        <v>29</v>
      </c>
      <c r="B75" s="13">
        <v>109</v>
      </c>
      <c r="C75" s="13">
        <v>1</v>
      </c>
      <c r="D75" s="10">
        <v>4.8</v>
      </c>
      <c r="E75" s="13">
        <v>1000</v>
      </c>
      <c r="F75" s="20">
        <f t="shared" si="4"/>
        <v>4.7999999999999996E-3</v>
      </c>
      <c r="G75" s="14">
        <f t="shared" si="5"/>
        <v>6.9599999999999992E-3</v>
      </c>
      <c r="H75" s="7"/>
      <c r="J75" s="16"/>
      <c r="L75" s="15"/>
    </row>
    <row r="76" spans="1:12" x14ac:dyDescent="0.2">
      <c r="A76" s="13" t="s">
        <v>238</v>
      </c>
      <c r="B76" s="13">
        <v>110</v>
      </c>
      <c r="C76" s="13">
        <v>1</v>
      </c>
      <c r="D76" s="7">
        <v>0.1</v>
      </c>
      <c r="E76" s="13">
        <v>1</v>
      </c>
      <c r="F76" s="7">
        <f t="shared" si="4"/>
        <v>0.1</v>
      </c>
      <c r="G76" s="14">
        <f t="shared" si="5"/>
        <v>0.14499999999999999</v>
      </c>
      <c r="H76" s="7"/>
      <c r="J76" s="16"/>
      <c r="L76" s="15"/>
    </row>
    <row r="77" spans="1:12" x14ac:dyDescent="0.2">
      <c r="A77" s="13" t="s">
        <v>119</v>
      </c>
      <c r="B77" s="13">
        <v>111</v>
      </c>
      <c r="C77" s="13">
        <v>1</v>
      </c>
      <c r="D77" s="7">
        <f>0.2901*2</f>
        <v>0.58020000000000005</v>
      </c>
      <c r="E77" s="13">
        <v>1</v>
      </c>
      <c r="F77" s="7">
        <f t="shared" si="4"/>
        <v>0.58020000000000005</v>
      </c>
      <c r="G77" s="14">
        <f t="shared" si="5"/>
        <v>0.84129000000000009</v>
      </c>
      <c r="H77" s="7" t="s">
        <v>443</v>
      </c>
      <c r="J77" s="16"/>
      <c r="L77" s="15"/>
    </row>
    <row r="78" spans="1:12" x14ac:dyDescent="0.2">
      <c r="A78" s="13" t="s">
        <v>380</v>
      </c>
      <c r="B78" s="13">
        <v>113</v>
      </c>
      <c r="C78" s="13">
        <v>1</v>
      </c>
      <c r="D78" s="7">
        <v>2.8</v>
      </c>
      <c r="E78" s="13">
        <v>20</v>
      </c>
      <c r="F78" s="7">
        <f t="shared" si="4"/>
        <v>0.13999999999999999</v>
      </c>
      <c r="G78" s="14">
        <f t="shared" si="5"/>
        <v>0.20299999999999999</v>
      </c>
      <c r="H78" s="7"/>
      <c r="J78" s="16"/>
      <c r="L78" s="15"/>
    </row>
    <row r="79" spans="1:12" x14ac:dyDescent="0.2">
      <c r="A79" s="13" t="s">
        <v>143</v>
      </c>
      <c r="B79" s="13">
        <v>116</v>
      </c>
      <c r="C79" s="13">
        <v>1</v>
      </c>
      <c r="D79" s="7">
        <v>0.1077</v>
      </c>
      <c r="E79" s="13">
        <v>1</v>
      </c>
      <c r="F79" s="7">
        <f t="shared" si="4"/>
        <v>0.1077</v>
      </c>
      <c r="G79" s="14">
        <f t="shared" si="5"/>
        <v>0.156165</v>
      </c>
      <c r="H79" s="7"/>
      <c r="J79" s="16"/>
      <c r="L79" s="15"/>
    </row>
    <row r="80" spans="1:12" x14ac:dyDescent="0.2">
      <c r="A80" s="13" t="s">
        <v>366</v>
      </c>
      <c r="B80" s="13">
        <v>117</v>
      </c>
      <c r="C80" s="13">
        <v>1</v>
      </c>
      <c r="D80" s="7">
        <v>0.1051</v>
      </c>
      <c r="E80" s="13">
        <v>1</v>
      </c>
      <c r="F80" s="7">
        <f t="shared" si="4"/>
        <v>0.1051</v>
      </c>
      <c r="G80" s="14">
        <f t="shared" si="5"/>
        <v>0.152395</v>
      </c>
      <c r="H80" s="7" t="s">
        <v>443</v>
      </c>
      <c r="J80" s="16"/>
      <c r="L80" s="15"/>
    </row>
    <row r="81" spans="1:12" x14ac:dyDescent="0.2">
      <c r="A81" s="13" t="s">
        <v>205</v>
      </c>
      <c r="B81" s="13">
        <v>119</v>
      </c>
      <c r="C81" s="13">
        <v>1</v>
      </c>
      <c r="D81" s="7">
        <f>0.102*2</f>
        <v>0.20399999999999999</v>
      </c>
      <c r="E81" s="13">
        <v>1</v>
      </c>
      <c r="F81" s="7">
        <f t="shared" si="4"/>
        <v>0.20399999999999999</v>
      </c>
      <c r="G81" s="14">
        <f t="shared" si="5"/>
        <v>0.29579999999999995</v>
      </c>
      <c r="H81" s="7"/>
      <c r="J81" s="16"/>
      <c r="L81" s="15"/>
    </row>
    <row r="82" spans="1:12" x14ac:dyDescent="0.2">
      <c r="A82" s="23" t="s">
        <v>211</v>
      </c>
      <c r="B82" s="13">
        <v>119</v>
      </c>
      <c r="C82" s="13">
        <v>1</v>
      </c>
      <c r="D82" s="7">
        <v>59.2</v>
      </c>
      <c r="E82" s="13">
        <v>1000</v>
      </c>
      <c r="F82" s="7">
        <f t="shared" si="4"/>
        <v>5.9200000000000003E-2</v>
      </c>
      <c r="G82" s="14">
        <f t="shared" si="5"/>
        <v>8.584E-2</v>
      </c>
      <c r="H82" s="7"/>
      <c r="J82" s="16"/>
      <c r="L82" s="15"/>
    </row>
    <row r="83" spans="1:12" x14ac:dyDescent="0.2">
      <c r="A83" s="13" t="s">
        <v>357</v>
      </c>
      <c r="B83" s="13">
        <v>244</v>
      </c>
      <c r="C83" s="13">
        <v>1</v>
      </c>
      <c r="D83" s="7">
        <v>75.819999999999993</v>
      </c>
      <c r="E83" s="13">
        <v>1</v>
      </c>
      <c r="F83" s="7">
        <f t="shared" si="4"/>
        <v>75.819999999999993</v>
      </c>
      <c r="G83" s="14">
        <f t="shared" si="5"/>
        <v>109.93899999999999</v>
      </c>
      <c r="H83" s="7"/>
      <c r="J83" s="16"/>
      <c r="L83" s="15"/>
    </row>
    <row r="84" spans="1:12" x14ac:dyDescent="0.2">
      <c r="A84" s="13" t="s">
        <v>381</v>
      </c>
      <c r="B84" s="13">
        <v>243</v>
      </c>
      <c r="C84" s="13">
        <v>1</v>
      </c>
      <c r="D84" s="7">
        <v>15.04</v>
      </c>
      <c r="E84" s="13">
        <v>25</v>
      </c>
      <c r="F84" s="7">
        <f t="shared" si="4"/>
        <v>0.60159999999999991</v>
      </c>
      <c r="G84" s="14">
        <f t="shared" si="5"/>
        <v>0.87231999999999987</v>
      </c>
      <c r="H84" s="7"/>
      <c r="J84" s="16"/>
      <c r="L84" s="15"/>
    </row>
    <row r="85" spans="1:12" x14ac:dyDescent="0.2">
      <c r="A85" s="13" t="s">
        <v>80</v>
      </c>
      <c r="B85" s="13">
        <v>131</v>
      </c>
      <c r="C85" s="13">
        <v>1</v>
      </c>
      <c r="D85" s="7">
        <v>16.22</v>
      </c>
      <c r="E85" s="13">
        <v>20</v>
      </c>
      <c r="F85" s="7">
        <f t="shared" si="4"/>
        <v>0.81099999999999994</v>
      </c>
      <c r="G85" s="14">
        <f t="shared" si="5"/>
        <v>1.1759499999999998</v>
      </c>
      <c r="H85" s="7" t="s">
        <v>440</v>
      </c>
      <c r="J85" s="16"/>
      <c r="L85" s="15"/>
    </row>
    <row r="86" spans="1:12" x14ac:dyDescent="0.2">
      <c r="A86" s="13" t="s">
        <v>89</v>
      </c>
      <c r="B86" s="13">
        <v>132</v>
      </c>
      <c r="C86" s="13">
        <v>1</v>
      </c>
      <c r="D86" s="7">
        <v>16.75</v>
      </c>
      <c r="E86" s="13">
        <v>20</v>
      </c>
      <c r="F86" s="7">
        <f t="shared" si="4"/>
        <v>0.83750000000000002</v>
      </c>
      <c r="G86" s="14">
        <f t="shared" si="5"/>
        <v>1.214375</v>
      </c>
      <c r="H86" s="7" t="s">
        <v>440</v>
      </c>
      <c r="J86" s="16"/>
      <c r="L86" s="15"/>
    </row>
    <row r="87" spans="1:12" x14ac:dyDescent="0.2">
      <c r="A87" s="13" t="s">
        <v>198</v>
      </c>
      <c r="B87" s="13">
        <v>133</v>
      </c>
      <c r="C87" s="13">
        <v>1</v>
      </c>
      <c r="D87" s="7">
        <v>33.1</v>
      </c>
      <c r="E87" s="13">
        <v>1000</v>
      </c>
      <c r="F87" s="7">
        <f t="shared" si="4"/>
        <v>3.3100000000000004E-2</v>
      </c>
      <c r="G87" s="14">
        <f t="shared" ref="G87:G106" si="6">F87*(1+$G$110+$G$111)</f>
        <v>4.7995000000000003E-2</v>
      </c>
      <c r="H87" s="7"/>
      <c r="J87" s="16"/>
      <c r="L87" s="15"/>
    </row>
    <row r="88" spans="1:12" x14ac:dyDescent="0.2">
      <c r="A88" s="13" t="s">
        <v>335</v>
      </c>
      <c r="B88" s="13">
        <v>136</v>
      </c>
      <c r="C88" s="13">
        <v>1</v>
      </c>
      <c r="D88" s="7">
        <v>15.6</v>
      </c>
      <c r="E88" s="13">
        <v>36</v>
      </c>
      <c r="F88" s="7">
        <f t="shared" si="4"/>
        <v>0.43333333333333335</v>
      </c>
      <c r="G88" s="14">
        <f t="shared" si="6"/>
        <v>0.6283333333333333</v>
      </c>
      <c r="H88" s="7" t="s">
        <v>440</v>
      </c>
      <c r="J88" s="16"/>
      <c r="L88" s="15"/>
    </row>
    <row r="89" spans="1:12" x14ac:dyDescent="0.2">
      <c r="A89" s="13" t="s">
        <v>22</v>
      </c>
      <c r="B89" s="13">
        <v>138</v>
      </c>
      <c r="C89" s="13">
        <v>1</v>
      </c>
      <c r="D89" s="7">
        <v>0.7</v>
      </c>
      <c r="E89" s="13">
        <v>1</v>
      </c>
      <c r="F89" s="7">
        <f t="shared" si="4"/>
        <v>0.7</v>
      </c>
      <c r="G89" s="14">
        <f t="shared" si="6"/>
        <v>1.0149999999999999</v>
      </c>
      <c r="H89" s="7" t="s">
        <v>440</v>
      </c>
      <c r="J89" s="16"/>
      <c r="L89" s="15"/>
    </row>
    <row r="90" spans="1:12" x14ac:dyDescent="0.2">
      <c r="A90" s="13" t="s">
        <v>348</v>
      </c>
      <c r="B90" s="13">
        <v>140</v>
      </c>
      <c r="C90" s="13">
        <v>1</v>
      </c>
      <c r="D90" s="7">
        <v>8.1</v>
      </c>
      <c r="E90" s="13">
        <v>36</v>
      </c>
      <c r="F90" s="7">
        <f t="shared" si="4"/>
        <v>0.22499999999999998</v>
      </c>
      <c r="G90" s="14">
        <f t="shared" si="6"/>
        <v>0.32624999999999998</v>
      </c>
      <c r="H90" s="7" t="s">
        <v>440</v>
      </c>
      <c r="J90" s="16"/>
      <c r="L90" s="15"/>
    </row>
    <row r="91" spans="1:12" x14ac:dyDescent="0.2">
      <c r="A91" s="13" t="s">
        <v>107</v>
      </c>
      <c r="B91" s="13">
        <v>141</v>
      </c>
      <c r="C91" s="13">
        <v>1</v>
      </c>
      <c r="D91" s="7">
        <v>7.98</v>
      </c>
      <c r="E91" s="13">
        <v>36</v>
      </c>
      <c r="F91" s="7">
        <f t="shared" si="4"/>
        <v>0.22166666666666668</v>
      </c>
      <c r="G91" s="14">
        <f t="shared" si="6"/>
        <v>0.32141666666666668</v>
      </c>
      <c r="H91" s="7" t="s">
        <v>440</v>
      </c>
      <c r="J91" s="16"/>
      <c r="L91" s="15"/>
    </row>
    <row r="92" spans="1:12" x14ac:dyDescent="0.2">
      <c r="A92" s="13" t="s">
        <v>452</v>
      </c>
      <c r="B92" s="13">
        <v>143</v>
      </c>
      <c r="C92" s="13">
        <v>1</v>
      </c>
      <c r="D92" s="7">
        <v>5.4</v>
      </c>
      <c r="E92" s="13">
        <v>100</v>
      </c>
      <c r="F92" s="7">
        <f t="shared" si="4"/>
        <v>5.4000000000000006E-2</v>
      </c>
      <c r="G92" s="14">
        <f t="shared" si="6"/>
        <v>7.8300000000000008E-2</v>
      </c>
      <c r="H92" s="7" t="s">
        <v>440</v>
      </c>
      <c r="J92" s="16"/>
      <c r="L92" s="15"/>
    </row>
    <row r="93" spans="1:12" x14ac:dyDescent="0.2">
      <c r="A93" s="13" t="s">
        <v>384</v>
      </c>
      <c r="B93" s="13">
        <v>145</v>
      </c>
      <c r="C93" s="13">
        <v>1</v>
      </c>
      <c r="D93" s="7">
        <v>7.85</v>
      </c>
      <c r="E93" s="13">
        <v>100</v>
      </c>
      <c r="F93" s="7">
        <f t="shared" si="4"/>
        <v>7.85E-2</v>
      </c>
      <c r="G93" s="14">
        <f t="shared" si="6"/>
        <v>0.113825</v>
      </c>
      <c r="H93" s="7" t="s">
        <v>440</v>
      </c>
      <c r="J93" s="16"/>
      <c r="L93" s="15"/>
    </row>
    <row r="94" spans="1:12" x14ac:dyDescent="0.2">
      <c r="A94" s="13" t="s">
        <v>11</v>
      </c>
      <c r="B94" s="13">
        <v>144</v>
      </c>
      <c r="C94" s="13">
        <v>1</v>
      </c>
      <c r="D94" s="7">
        <v>0.05</v>
      </c>
      <c r="E94" s="13">
        <v>1</v>
      </c>
      <c r="F94" s="7">
        <f t="shared" si="4"/>
        <v>0.05</v>
      </c>
      <c r="G94" s="14">
        <f t="shared" si="6"/>
        <v>7.2499999999999995E-2</v>
      </c>
      <c r="H94" s="7" t="s">
        <v>440</v>
      </c>
      <c r="J94" s="16"/>
      <c r="L94" s="15"/>
    </row>
    <row r="95" spans="1:12" ht="27" x14ac:dyDescent="0.2">
      <c r="A95" s="13" t="s">
        <v>406</v>
      </c>
      <c r="B95" s="13">
        <v>229</v>
      </c>
      <c r="C95" s="13">
        <v>3</v>
      </c>
      <c r="D95" s="7">
        <f>2.84/7</f>
        <v>0.40571428571428569</v>
      </c>
      <c r="E95" s="13">
        <v>1</v>
      </c>
      <c r="F95" s="7">
        <f t="shared" si="4"/>
        <v>0.40571428571428569</v>
      </c>
      <c r="G95" s="14">
        <f t="shared" si="6"/>
        <v>0.58828571428571419</v>
      </c>
      <c r="H95" s="10" t="s">
        <v>453</v>
      </c>
      <c r="J95" s="16"/>
      <c r="L95" s="15"/>
    </row>
    <row r="96" spans="1:12" ht="27" x14ac:dyDescent="0.2">
      <c r="A96" s="13" t="s">
        <v>408</v>
      </c>
      <c r="B96" s="13">
        <v>230</v>
      </c>
      <c r="C96" s="13">
        <v>3</v>
      </c>
      <c r="D96" s="7">
        <f>2.61/7</f>
        <v>0.37285714285714283</v>
      </c>
      <c r="E96" s="13">
        <v>1</v>
      </c>
      <c r="F96" s="7">
        <f t="shared" si="4"/>
        <v>0.37285714285714283</v>
      </c>
      <c r="G96" s="14">
        <f t="shared" si="6"/>
        <v>0.54064285714285709</v>
      </c>
      <c r="H96" s="10" t="s">
        <v>453</v>
      </c>
      <c r="J96" s="16"/>
      <c r="L96" s="15"/>
    </row>
    <row r="97" spans="1:12" x14ac:dyDescent="0.2">
      <c r="A97" s="13" t="s">
        <v>144</v>
      </c>
      <c r="B97" s="13">
        <v>148</v>
      </c>
      <c r="C97" s="13">
        <v>1</v>
      </c>
      <c r="D97" s="7">
        <v>5.83</v>
      </c>
      <c r="E97" s="13">
        <v>100</v>
      </c>
      <c r="F97" s="7">
        <f t="shared" si="4"/>
        <v>5.8299999999999998E-2</v>
      </c>
      <c r="G97" s="14">
        <f t="shared" si="6"/>
        <v>8.4534999999999999E-2</v>
      </c>
      <c r="H97" s="7" t="s">
        <v>440</v>
      </c>
      <c r="J97" s="16"/>
      <c r="L97" s="15"/>
    </row>
    <row r="98" spans="1:12" x14ac:dyDescent="0.2">
      <c r="A98" s="13" t="s">
        <v>209</v>
      </c>
      <c r="B98" s="13">
        <v>149</v>
      </c>
      <c r="C98" s="13">
        <v>1</v>
      </c>
      <c r="D98" s="7">
        <v>28.5</v>
      </c>
      <c r="E98" s="13">
        <v>100</v>
      </c>
      <c r="F98" s="7">
        <f t="shared" si="4"/>
        <v>0.28499999999999998</v>
      </c>
      <c r="G98" s="14">
        <f t="shared" si="6"/>
        <v>0.41324999999999995</v>
      </c>
      <c r="H98" s="7" t="s">
        <v>443</v>
      </c>
      <c r="J98" s="16"/>
      <c r="L98" s="15"/>
    </row>
    <row r="99" spans="1:12" x14ac:dyDescent="0.2">
      <c r="A99" s="13" t="s">
        <v>139</v>
      </c>
      <c r="B99" s="13">
        <v>150</v>
      </c>
      <c r="C99" s="13">
        <v>1</v>
      </c>
      <c r="D99" s="7">
        <v>37.96</v>
      </c>
      <c r="E99" s="13">
        <v>100</v>
      </c>
      <c r="F99" s="7">
        <f t="shared" si="4"/>
        <v>0.37959999999999999</v>
      </c>
      <c r="G99" s="14">
        <f t="shared" si="6"/>
        <v>0.55042000000000002</v>
      </c>
      <c r="H99" s="7" t="s">
        <v>443</v>
      </c>
      <c r="J99" s="16"/>
      <c r="L99" s="15"/>
    </row>
    <row r="100" spans="1:12" x14ac:dyDescent="0.2">
      <c r="A100" s="13" t="s">
        <v>337</v>
      </c>
      <c r="B100" s="13">
        <v>151</v>
      </c>
      <c r="C100" s="13">
        <v>1</v>
      </c>
      <c r="D100" s="7">
        <v>44.68</v>
      </c>
      <c r="E100" s="13">
        <v>100</v>
      </c>
      <c r="F100" s="7">
        <f t="shared" ref="F100:F106" si="7">D100/E100</f>
        <v>0.44679999999999997</v>
      </c>
      <c r="G100" s="14">
        <f t="shared" si="6"/>
        <v>0.64785999999999999</v>
      </c>
      <c r="H100" s="7" t="s">
        <v>443</v>
      </c>
      <c r="J100" s="16"/>
      <c r="L100" s="15"/>
    </row>
    <row r="101" spans="1:12" x14ac:dyDescent="0.2">
      <c r="A101" s="13" t="s">
        <v>151</v>
      </c>
      <c r="B101" s="13">
        <v>234</v>
      </c>
      <c r="C101" s="13">
        <v>3</v>
      </c>
      <c r="D101" s="7">
        <v>11.82</v>
      </c>
      <c r="E101" s="13">
        <v>100</v>
      </c>
      <c r="F101" s="7">
        <f t="shared" si="7"/>
        <v>0.1182</v>
      </c>
      <c r="G101" s="14">
        <f t="shared" si="6"/>
        <v>0.17138999999999999</v>
      </c>
      <c r="H101" s="7" t="s">
        <v>443</v>
      </c>
      <c r="J101" s="16"/>
      <c r="L101" s="15"/>
    </row>
    <row r="102" spans="1:12" x14ac:dyDescent="0.2">
      <c r="A102" s="13" t="s">
        <v>147</v>
      </c>
      <c r="B102" s="13">
        <v>152</v>
      </c>
      <c r="C102" s="13">
        <v>1</v>
      </c>
      <c r="D102" s="7">
        <v>0.95</v>
      </c>
      <c r="E102" s="13">
        <v>20</v>
      </c>
      <c r="F102" s="7">
        <f t="shared" si="7"/>
        <v>4.7500000000000001E-2</v>
      </c>
      <c r="G102" s="14">
        <f t="shared" si="6"/>
        <v>6.8874999999999992E-2</v>
      </c>
      <c r="H102" s="7" t="s">
        <v>440</v>
      </c>
      <c r="J102" s="16"/>
      <c r="L102" s="15"/>
    </row>
    <row r="103" spans="1:12" x14ac:dyDescent="0.2">
      <c r="A103" s="13" t="s">
        <v>254</v>
      </c>
      <c r="B103" s="13">
        <v>153</v>
      </c>
      <c r="C103" s="13">
        <v>1</v>
      </c>
      <c r="D103" s="7">
        <f>0.0603*5</f>
        <v>0.30149999999999999</v>
      </c>
      <c r="E103" s="13">
        <v>1</v>
      </c>
      <c r="F103" s="7">
        <f t="shared" si="7"/>
        <v>0.30149999999999999</v>
      </c>
      <c r="G103" s="14">
        <f t="shared" si="6"/>
        <v>0.43717499999999998</v>
      </c>
      <c r="H103" s="7"/>
      <c r="J103" s="16"/>
      <c r="L103" s="15"/>
    </row>
    <row r="104" spans="1:12" x14ac:dyDescent="0.2">
      <c r="A104" s="13" t="s">
        <v>454</v>
      </c>
      <c r="B104" s="13">
        <v>154</v>
      </c>
      <c r="C104" s="13">
        <v>1</v>
      </c>
      <c r="D104" s="7">
        <v>14.5</v>
      </c>
      <c r="E104" s="13">
        <v>1000</v>
      </c>
      <c r="F104" s="7">
        <f t="shared" si="7"/>
        <v>1.4500000000000001E-2</v>
      </c>
      <c r="G104" s="14">
        <f t="shared" si="6"/>
        <v>2.1025000000000002E-2</v>
      </c>
      <c r="H104" s="7"/>
      <c r="J104" s="16"/>
      <c r="L104" s="15"/>
    </row>
    <row r="105" spans="1:12" x14ac:dyDescent="0.2">
      <c r="A105" s="13" t="s">
        <v>182</v>
      </c>
      <c r="B105" s="13">
        <v>162</v>
      </c>
      <c r="C105" s="13">
        <v>1</v>
      </c>
      <c r="D105" s="7">
        <v>5.41</v>
      </c>
      <c r="E105" s="13">
        <v>100</v>
      </c>
      <c r="F105" s="7">
        <f t="shared" si="7"/>
        <v>5.4100000000000002E-2</v>
      </c>
      <c r="G105" s="14">
        <f t="shared" si="6"/>
        <v>7.8445000000000001E-2</v>
      </c>
      <c r="H105" s="7"/>
      <c r="I105" s="16"/>
      <c r="J105" s="16"/>
      <c r="L105" s="15"/>
    </row>
    <row r="106" spans="1:12" x14ac:dyDescent="0.2">
      <c r="A106" s="13" t="s">
        <v>156</v>
      </c>
      <c r="B106" s="13">
        <v>163</v>
      </c>
      <c r="C106" s="13">
        <v>1</v>
      </c>
      <c r="D106" s="7">
        <v>6.11</v>
      </c>
      <c r="E106" s="13">
        <v>100</v>
      </c>
      <c r="F106" s="7">
        <f t="shared" si="7"/>
        <v>6.1100000000000002E-2</v>
      </c>
      <c r="G106" s="14">
        <f t="shared" si="6"/>
        <v>8.8594999999999993E-2</v>
      </c>
      <c r="H106" s="7"/>
      <c r="I106" s="16"/>
      <c r="J106" s="16"/>
      <c r="L106" s="15"/>
    </row>
    <row r="107" spans="1:12" x14ac:dyDescent="0.2">
      <c r="A107" s="13"/>
      <c r="B107" s="13"/>
      <c r="C107" s="13"/>
      <c r="D107" s="7"/>
      <c r="E107" s="13"/>
      <c r="F107" s="7"/>
      <c r="G107" s="14"/>
      <c r="H107" s="7"/>
      <c r="J107" s="16"/>
    </row>
    <row r="108" spans="1:12" x14ac:dyDescent="0.2">
      <c r="A108" s="24" t="s">
        <v>136</v>
      </c>
      <c r="B108" s="11"/>
      <c r="C108" s="11"/>
      <c r="D108" s="11"/>
      <c r="E108" s="11"/>
      <c r="F108" s="10">
        <v>0.5</v>
      </c>
      <c r="G108" s="18">
        <v>0.5</v>
      </c>
      <c r="H108" s="7"/>
    </row>
    <row r="109" spans="1:12" x14ac:dyDescent="0.2">
      <c r="A109" s="24"/>
      <c r="B109" s="11"/>
      <c r="C109" s="11"/>
      <c r="D109" s="11"/>
      <c r="E109" s="11"/>
      <c r="F109" s="11"/>
      <c r="G109" s="25"/>
      <c r="H109" s="11"/>
    </row>
    <row r="110" spans="1:12" x14ac:dyDescent="0.2">
      <c r="A110" s="26" t="s">
        <v>434</v>
      </c>
      <c r="B110" s="27"/>
      <c r="C110" s="27"/>
      <c r="D110" s="27"/>
      <c r="E110" s="27"/>
      <c r="F110" s="27"/>
      <c r="G110" s="28">
        <v>0.15</v>
      </c>
      <c r="H110" s="11"/>
    </row>
    <row r="111" spans="1:12" x14ac:dyDescent="0.2">
      <c r="A111" s="11" t="s">
        <v>435</v>
      </c>
      <c r="B111" s="11"/>
      <c r="C111" s="11"/>
      <c r="D111" s="11"/>
      <c r="E111" s="11"/>
      <c r="F111" s="11"/>
      <c r="G111" s="29">
        <v>0.3</v>
      </c>
      <c r="H111" s="11"/>
    </row>
  </sheetData>
  <mergeCells count="2">
    <mergeCell ref="A1:H1"/>
    <mergeCell ref="A2:H2"/>
  </mergeCells>
  <pageMargins left="0.7" right="0.7" top="0.75" bottom="0.75" header="0.3" footer="0.3"/>
  <pageSetup scale="36" orientation="portrait" horizontalDpi="4294967293" verticalDpi="4294967293" r:id="rId1"/>
  <headerFooter>
    <oddFooter>&amp;L&amp;F&amp;C&amp;A&amp;RPage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57</vt:i4>
      </vt:variant>
    </vt:vector>
  </HeadingPairs>
  <TitlesOfParts>
    <vt:vector size="57" baseType="lpstr">
      <vt:lpstr>Title page</vt:lpstr>
      <vt:lpstr>Table of contents</vt:lpstr>
      <vt:lpstr>1-Female sterilization</vt:lpstr>
      <vt:lpstr>2-Male sterilization</vt:lpstr>
      <vt:lpstr>3-IUD</vt:lpstr>
      <vt:lpstr>4-Implant</vt:lpstr>
      <vt:lpstr>5-Injectable</vt:lpstr>
      <vt:lpstr>6-Oral contraceptives</vt:lpstr>
      <vt:lpstr>7-Male condom</vt:lpstr>
      <vt:lpstr>8-Ectopic pregnancy</vt:lpstr>
      <vt:lpstr>9-Basic ANC care</vt:lpstr>
      <vt:lpstr>10-Tetanus toxoid inj</vt:lpstr>
      <vt:lpstr>11-Syphilis - Women</vt:lpstr>
      <vt:lpstr>12-Hypertensive disease</vt:lpstr>
      <vt:lpstr>13-Preeclampsia &lt;37 wks</vt:lpstr>
      <vt:lpstr>14-Preeclampsia ≥37 wks</vt:lpstr>
      <vt:lpstr>15-Preeclampsia severe cases</vt:lpstr>
      <vt:lpstr>16-Hookworm</vt:lpstr>
      <vt:lpstr>17-Malaria Prevention-ITN</vt:lpstr>
      <vt:lpstr>18-Malaria Prevention-IPTp</vt:lpstr>
      <vt:lpstr>19-Malaria diagnosis&amp;treatment</vt:lpstr>
      <vt:lpstr>20-Anemia screening&amp;treatment</vt:lpstr>
      <vt:lpstr>21-Urinary tract infection</vt:lpstr>
      <vt:lpstr>22-Antenatal corticosteroids</vt:lpstr>
      <vt:lpstr>23-Antibiotics for PROM</vt:lpstr>
      <vt:lpstr>24-Induction of labor</vt:lpstr>
      <vt:lpstr>25-L&amp;D essential care-women</vt:lpstr>
      <vt:lpstr>26-AMTSL</vt:lpstr>
      <vt:lpstr>27-Prereferral managment</vt:lpstr>
      <vt:lpstr>28-Antepartum hemorrhage</vt:lpstr>
      <vt:lpstr>29-Prolonged labor</vt:lpstr>
      <vt:lpstr>30-Assisted vaginal delivery</vt:lpstr>
      <vt:lpstr>31-Cesarean sections</vt:lpstr>
      <vt:lpstr>32-Eclampsia</vt:lpstr>
      <vt:lpstr>33-Maternal sepsis</vt:lpstr>
      <vt:lpstr>34-Postpartum hemorrhage</vt:lpstr>
      <vt:lpstr>35-Postnatal preventive care</vt:lpstr>
      <vt:lpstr>36-Mastitis</vt:lpstr>
      <vt:lpstr>37-Obstetric fistula</vt:lpstr>
      <vt:lpstr>38-Breast-feeding</vt:lpstr>
      <vt:lpstr>39-Abortion provision</vt:lpstr>
      <vt:lpstr>40-PAC</vt:lpstr>
      <vt:lpstr>41-Immediate care-newborns</vt:lpstr>
      <vt:lpstr>42-Resuscitation</vt:lpstr>
      <vt:lpstr>43-Newborn local infections</vt:lpstr>
      <vt:lpstr>44-Neonatal syphilis</vt:lpstr>
      <vt:lpstr>45-Kangaroo care</vt:lpstr>
      <vt:lpstr>46-Low birth weight</vt:lpstr>
      <vt:lpstr>47-Severe infection</vt:lpstr>
      <vt:lpstr>48-Newborn vaccines</vt:lpstr>
      <vt:lpstr>49-VCT</vt:lpstr>
      <vt:lpstr>50-ART-Women</vt:lpstr>
      <vt:lpstr>51-HIV testing - newborns</vt:lpstr>
      <vt:lpstr>52-ART - newborns</vt:lpstr>
      <vt:lpstr>53-STI treatment</vt:lpstr>
      <vt:lpstr>54-PID treatment</vt:lpstr>
      <vt:lpstr>Drug &amp; Supply costs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Jacqui Darroch</dc:creator>
  <cp:lastModifiedBy>Kathleen</cp:lastModifiedBy>
  <cp:lastPrinted>2016-06-02T18:16:10Z</cp:lastPrinted>
  <dcterms:created xsi:type="dcterms:W3CDTF">2015-08-13T18:31:14Z</dcterms:created>
  <dcterms:modified xsi:type="dcterms:W3CDTF">2016-07-26T16:41:36Z</dcterms:modified>
</cp:coreProperties>
</file>